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Ewa\Desktop\Plany 2025\"/>
    </mc:Choice>
  </mc:AlternateContent>
  <xr:revisionPtr revIDLastSave="0" documentId="13_ncr:1_{1757E486-CA12-4916-B56E-1A6701EBDBC9}" xr6:coauthVersionLast="47" xr6:coauthVersionMax="47" xr10:uidLastSave="{00000000-0000-0000-0000-000000000000}"/>
  <bookViews>
    <workbookView xWindow="7668" yWindow="852" windowWidth="20988" windowHeight="23388" xr2:uid="{378C9822-875A-43BC-8ACE-BBB0B1990325}"/>
  </bookViews>
  <sheets>
    <sheet name="Program zajęć - I i II rok" sheetId="2" r:id="rId1"/>
    <sheet name="Slowniki" sheetId="5" state="hidden" r:id="rId2"/>
  </sheets>
  <definedNames>
    <definedName name="Etap">Slowniki!$F$2:$F$4</definedName>
    <definedName name="_xlnm.Print_Area" localSheetId="0">'Program zajęć - I i II rok'!$B$1:$K$122</definedName>
    <definedName name="rok_studiow">Slowniki!$H$2:$H$3</definedName>
    <definedName name="Tak_Nie">Slowniki!$D$2:$D$3</definedName>
    <definedName name="TYP_PRZEDMIOTU">Slowniki!$A$2:$A$9</definedName>
    <definedName name="TYPY_PRZEDMIOTU">Slowniki!$A$2:$A$9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9" i="2" l="1"/>
  <c r="H109" i="2" s="1"/>
  <c r="G94" i="2"/>
  <c r="G95" i="2"/>
  <c r="L65" i="2"/>
  <c r="L64" i="2"/>
  <c r="L77" i="2"/>
  <c r="L76" i="2"/>
  <c r="D76" i="2"/>
  <c r="L75" i="2"/>
  <c r="D75" i="2"/>
  <c r="G87" i="2"/>
  <c r="G96" i="2"/>
  <c r="H96" i="2" s="1"/>
  <c r="L84" i="2"/>
  <c r="L79" i="2"/>
  <c r="L78" i="2"/>
  <c r="D78" i="2"/>
  <c r="L71" i="2"/>
  <c r="L70" i="2"/>
  <c r="L66" i="2"/>
  <c r="L58" i="2"/>
  <c r="L51" i="2"/>
  <c r="L44" i="2"/>
  <c r="L37" i="2"/>
  <c r="L30" i="2"/>
  <c r="L24" i="2"/>
  <c r="L18" i="2"/>
  <c r="L17" i="2"/>
  <c r="L72" i="2"/>
  <c r="L69" i="2"/>
  <c r="L68" i="2"/>
  <c r="L80" i="2"/>
  <c r="D80" i="2"/>
  <c r="L74" i="2"/>
  <c r="D74" i="2"/>
  <c r="L73" i="2"/>
  <c r="E107" i="2"/>
  <c r="E106" i="2"/>
  <c r="E105" i="2"/>
  <c r="E104" i="2"/>
  <c r="E103" i="2"/>
  <c r="E102" i="2"/>
  <c r="L32" i="2"/>
  <c r="L57" i="2"/>
  <c r="L49" i="2"/>
  <c r="L31" i="2"/>
  <c r="L19" i="2"/>
  <c r="L16" i="2"/>
  <c r="L15" i="2"/>
  <c r="L14" i="2"/>
  <c r="L85" i="2"/>
  <c r="L83" i="2"/>
  <c r="L82" i="2"/>
  <c r="L81" i="2"/>
  <c r="L67" i="2"/>
  <c r="L63" i="2"/>
  <c r="L62" i="2"/>
  <c r="L61" i="2"/>
  <c r="L60" i="2"/>
  <c r="L59" i="2"/>
  <c r="L56" i="2"/>
  <c r="L55" i="2"/>
  <c r="L54" i="2"/>
  <c r="L53" i="2"/>
  <c r="L52" i="2"/>
  <c r="L50" i="2"/>
  <c r="L48" i="2"/>
  <c r="L47" i="2"/>
  <c r="L46" i="2"/>
  <c r="L45" i="2"/>
  <c r="L43" i="2"/>
  <c r="L42" i="2"/>
  <c r="L41" i="2"/>
  <c r="L40" i="2"/>
  <c r="L39" i="2"/>
  <c r="L38" i="2"/>
  <c r="L36" i="2"/>
  <c r="L35" i="2"/>
  <c r="L34" i="2"/>
  <c r="L33" i="2"/>
  <c r="L29" i="2"/>
  <c r="L28" i="2"/>
  <c r="L27" i="2"/>
  <c r="L26" i="2"/>
  <c r="L25" i="2"/>
  <c r="L23" i="2"/>
  <c r="L22" i="2"/>
  <c r="L21" i="2"/>
  <c r="L20" i="2"/>
  <c r="L13" i="2"/>
  <c r="D83" i="2" l="1"/>
  <c r="D79" i="2"/>
  <c r="D77" i="2"/>
  <c r="D85" i="2"/>
  <c r="D84" i="2"/>
  <c r="D82" i="2"/>
  <c r="B14" i="2"/>
  <c r="D24" i="2"/>
  <c r="D33" i="2"/>
  <c r="D14" i="2"/>
  <c r="D29" i="2"/>
  <c r="D19" i="2"/>
  <c r="D13" i="2"/>
  <c r="D43" i="2"/>
  <c r="D66" i="2"/>
  <c r="D22" i="2"/>
  <c r="D21" i="2"/>
  <c r="D35" i="2"/>
  <c r="D30" i="2"/>
  <c r="D46" i="2"/>
  <c r="D25" i="2"/>
  <c r="D58" i="2"/>
  <c r="D51" i="2"/>
  <c r="D16" i="2"/>
  <c r="D57" i="2"/>
  <c r="D42" i="2"/>
  <c r="D38" i="2"/>
  <c r="D56" i="2"/>
  <c r="D52" i="2"/>
  <c r="D28" i="2"/>
  <c r="D72" i="2"/>
  <c r="D15" i="2"/>
  <c r="H80" i="2"/>
  <c r="D69" i="2"/>
  <c r="D23" i="2"/>
  <c r="D60" i="2"/>
  <c r="D71" i="2"/>
  <c r="D44" i="2"/>
  <c r="D18" i="2"/>
  <c r="D45" i="2"/>
  <c r="D31" i="2"/>
  <c r="D37" i="2"/>
  <c r="D53" i="2"/>
  <c r="D67" i="2"/>
  <c r="D70" i="2"/>
  <c r="D26" i="2"/>
  <c r="D59" i="2"/>
  <c r="D63" i="2"/>
  <c r="D39" i="2"/>
  <c r="D47" i="2"/>
  <c r="D64" i="2"/>
  <c r="D36" i="2"/>
  <c r="D49" i="2"/>
  <c r="D50" i="2"/>
  <c r="D17" i="2"/>
  <c r="D32" i="2"/>
  <c r="D61" i="2"/>
  <c r="D54" i="2"/>
  <c r="D40" i="2"/>
  <c r="B15" i="2"/>
  <c r="D65" i="2"/>
  <c r="B16" i="2"/>
  <c r="B17" i="2"/>
  <c r="B18" i="2"/>
  <c r="B19" i="2"/>
  <c r="B21" i="2"/>
  <c r="B22" i="2"/>
  <c r="B23" i="2"/>
  <c r="B24" i="2"/>
  <c r="B25" i="2"/>
  <c r="B26" i="2"/>
  <c r="B28" i="2"/>
  <c r="B29" i="2"/>
  <c r="B30" i="2"/>
  <c r="B31" i="2"/>
  <c r="B32" i="2"/>
  <c r="B33" i="2"/>
  <c r="B35" i="2"/>
  <c r="B36" i="2"/>
  <c r="B37" i="2"/>
  <c r="B38" i="2"/>
  <c r="B39" i="2"/>
  <c r="B40" i="2"/>
  <c r="B42" i="2"/>
  <c r="B43" i="2"/>
  <c r="B44" i="2"/>
  <c r="B45" i="2" s="1"/>
  <c r="B46" i="2"/>
  <c r="G107" i="2" l="1"/>
  <c r="H107" i="2" s="1"/>
  <c r="G110" i="2"/>
  <c r="H110" i="2" s="1"/>
  <c r="G103" i="2"/>
  <c r="H103" i="2" s="1"/>
  <c r="H87" i="2"/>
  <c r="G93" i="2"/>
  <c r="H93" i="2" s="1"/>
  <c r="H95" i="2"/>
  <c r="G105" i="2"/>
  <c r="H105" i="2" s="1"/>
  <c r="G108" i="2"/>
  <c r="H108" i="2" s="1"/>
  <c r="G102" i="2"/>
  <c r="H102" i="2" s="1"/>
  <c r="H94" i="2"/>
  <c r="G104" i="2"/>
  <c r="H104" i="2" s="1"/>
  <c r="G111" i="2"/>
  <c r="H111" i="2" s="1"/>
  <c r="G106" i="2"/>
  <c r="H106" i="2" s="1"/>
  <c r="B47" i="2"/>
  <c r="B49" i="2"/>
  <c r="B50" i="2"/>
  <c r="B51" i="2"/>
  <c r="B52" i="2"/>
  <c r="B53" i="2"/>
  <c r="B54" i="2"/>
  <c r="B56" i="2"/>
  <c r="B57" i="2"/>
  <c r="B58" i="2"/>
  <c r="B59" i="2"/>
  <c r="B60" i="2"/>
  <c r="B61" i="2"/>
  <c r="B63" i="2"/>
  <c r="B64" i="2"/>
  <c r="B65" i="2"/>
  <c r="B66" i="2"/>
  <c r="B67" i="2"/>
  <c r="B69" i="2"/>
  <c r="B70" i="2"/>
  <c r="B71" i="2"/>
  <c r="B72" i="2"/>
  <c r="B74" i="2"/>
  <c r="B75" i="2"/>
  <c r="B76" i="2"/>
  <c r="B77" i="2"/>
  <c r="B78" i="2"/>
  <c r="B79" i="2"/>
  <c r="B80" i="2"/>
  <c r="B82" i="2"/>
  <c r="B83" i="2" s="1"/>
  <c r="B84" i="2"/>
  <c r="B85" i="2" s="1"/>
</calcChain>
</file>

<file path=xl/sharedStrings.xml><?xml version="1.0" encoding="utf-8"?>
<sst xmlns="http://schemas.openxmlformats.org/spreadsheetml/2006/main" count="97" uniqueCount="86">
  <si>
    <t>rok akademicki:</t>
  </si>
  <si>
    <t>semestr:</t>
  </si>
  <si>
    <t>zimowy i letni*</t>
  </si>
  <si>
    <t>TERMIN ZŁOŻENIA PLANU W SEKRETARIACIE:</t>
  </si>
  <si>
    <t>imię i nazwisko studenta / studentki:</t>
  </si>
  <si>
    <t>nr albumu:</t>
  </si>
  <si>
    <t>rok studiów:</t>
  </si>
  <si>
    <t>drugi I stopnia</t>
  </si>
  <si>
    <t>adres e-mail studenta /tki:</t>
  </si>
  <si>
    <t>Regulamin studiów na UW</t>
  </si>
  <si>
    <t>nr tel. studenta / tki:</t>
  </si>
  <si>
    <t>Program studiów</t>
  </si>
  <si>
    <t>Lp.</t>
  </si>
  <si>
    <t>Kod przedmiotu</t>
  </si>
  <si>
    <t>Walidacja - prawidłowe przypisanie do grupy</t>
  </si>
  <si>
    <t>Przedmiot</t>
  </si>
  <si>
    <t>Wykładowca</t>
  </si>
  <si>
    <t>Liczba godzin całego kursu</t>
  </si>
  <si>
    <t xml:space="preserve">Punkty ECTS (za cały kurs) </t>
  </si>
  <si>
    <t>Podpięcie  pod etap</t>
  </si>
  <si>
    <t>Rok realizacji (zapisu i zaliczenia)</t>
  </si>
  <si>
    <r>
      <t xml:space="preserve">UWAGI </t>
    </r>
    <r>
      <rPr>
        <sz val="8"/>
        <rFont val="Calibri"/>
        <family val="2"/>
        <charset val="238"/>
        <scheme val="minor"/>
      </rPr>
      <t>(warunek, powtarzanie kursu, uznany ekiwalent, podania i zgody, wszelkie inne niezbędne infomacje)</t>
    </r>
  </si>
  <si>
    <t>Kursy obowiązkowe</t>
  </si>
  <si>
    <t>3700-LTA-AL.</t>
  </si>
  <si>
    <t>Obowiązkowe (3700-AL-I)</t>
  </si>
  <si>
    <t xml:space="preserve">3700-SZPN-AL </t>
  </si>
  <si>
    <t>3700-OWI-AL</t>
  </si>
  <si>
    <t>0000-BHP-OG</t>
  </si>
  <si>
    <t>3700-TechInf-WAL</t>
  </si>
  <si>
    <t>3700-Al-SPZ</t>
  </si>
  <si>
    <t>3700-AL-PSEML1</t>
  </si>
  <si>
    <t>Wyzwania kierunkowe: MĄDROŚĆ I FILOZOFIA</t>
  </si>
  <si>
    <t>Mądrość i filozofia (3700-AL-I-MiF)</t>
  </si>
  <si>
    <t>Wyzwania kierunkowe: DEMOS I POLIS</t>
  </si>
  <si>
    <t>Demos i polis (3700-AL-I-DiP)</t>
  </si>
  <si>
    <t>Wyzwania kierunkowe: HISTORIE I TOŻSAMOŚCI</t>
  </si>
  <si>
    <t>Historie i tożsamości (3700-AL-I-HiT)</t>
  </si>
  <si>
    <t>Wyzwania kierunkowe: KULTURY I RELIGIE</t>
  </si>
  <si>
    <t>Kultury i religie (3700-AL-I-KiR)</t>
  </si>
  <si>
    <t>Wyzwania kierunkowe: THEATRUM MUNDI</t>
  </si>
  <si>
    <t>Theatrum mundi (3700-AL-I-TM)</t>
  </si>
  <si>
    <t>Wyzwania kierunkowe: ZWIERZĘTA I ŚRODOWISKO</t>
  </si>
  <si>
    <t>Zwierzęta i środowisko (3700-AL-I-ZiŚ)</t>
  </si>
  <si>
    <t>Kursy ogólnouniwersyteckie</t>
  </si>
  <si>
    <t>Ogólnouniwersyteckie</t>
  </si>
  <si>
    <t>Lektoraty</t>
  </si>
  <si>
    <t>Przedmioty różne z oferty Wydziału "Artes Liberales"</t>
  </si>
  <si>
    <t>Pozostałe przedmioty (egzaminy certyfikacyjne, wf)</t>
  </si>
  <si>
    <t>suma</t>
  </si>
  <si>
    <t xml:space="preserve">suma </t>
  </si>
  <si>
    <t>etap studiów</t>
  </si>
  <si>
    <t>Warunki zaliczenia II roku</t>
  </si>
  <si>
    <t>Minimum wymagane w programie studiów</t>
  </si>
  <si>
    <t>Obecenie realizujesz</t>
  </si>
  <si>
    <t>Punktów w roku</t>
  </si>
  <si>
    <t>ECTS z wyzwań kierunkowych</t>
  </si>
  <si>
    <t>ECTS z przedmiotów obowiązkowych</t>
  </si>
  <si>
    <t>ECTS z OGUN</t>
  </si>
  <si>
    <t>Postęp realizacji planu studiów</t>
  </si>
  <si>
    <t>Zaawansowanie [%]</t>
  </si>
  <si>
    <t>OGUNy</t>
  </si>
  <si>
    <t>WF (godziny)</t>
  </si>
  <si>
    <t>Przedmioty z  oferty  AL</t>
  </si>
  <si>
    <t>oświadczenie studenta:</t>
  </si>
  <si>
    <t>podpis studenta</t>
  </si>
  <si>
    <t xml:space="preserve">Potwierdzam poprawność moich danych osobowych. Potwierdzam zapoznanie się z Regulaminem studiów na UW, Zasadami studiowania w Kolegium Artes Liberales oraz Programem studiów. </t>
  </si>
  <si>
    <t>data:</t>
  </si>
  <si>
    <t>Szkolenie w zakresie bezpieczeństwa i higieny pracy</t>
  </si>
  <si>
    <t>Technologie informacyjne i komunikacyjne</t>
  </si>
  <si>
    <t>Ochrona własności intelektualnej</t>
  </si>
  <si>
    <t>Lektura tekstu artystycznego</t>
  </si>
  <si>
    <t>Sztuka Pracy Naukowej (SzPN)</t>
  </si>
  <si>
    <t>Proseminarium licencjackie - Strategie badawcze, teoretyczne i retoryczne nauk humanistycznych i społecznych</t>
  </si>
  <si>
    <t>Studenckie Projekty Zespołowe</t>
  </si>
  <si>
    <t>Typy przedmiotów</t>
  </si>
  <si>
    <t>Tak_nie</t>
  </si>
  <si>
    <t>Podpięcie pod etap</t>
  </si>
  <si>
    <t>Rok studiów</t>
  </si>
  <si>
    <t>Tak</t>
  </si>
  <si>
    <t>Nie</t>
  </si>
  <si>
    <t>2022/2023</t>
  </si>
  <si>
    <t>2023/2024</t>
  </si>
  <si>
    <t>2024/2025</t>
  </si>
  <si>
    <t>sem. letni: do 28.02.2025</t>
  </si>
  <si>
    <t>sem. zimowy: do 18.10.2024</t>
  </si>
  <si>
    <t>PROGRAM ZAJĘĆ NA KIERUNKU ARTES LIBERALES DLA STUDENTÓW II ROKU (studia I stopnia, stary program)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</si>
</sst>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2"/>
      <name val="Arial CE"/>
      <family val="2"/>
      <charset val="238"/>
    </font>
    <font>
      <b/>
      <sz val="12"/>
      <color indexed="62"/>
      <name val="Arial"/>
      <family val="2"/>
    </font>
    <font>
      <b/>
      <sz val="8"/>
      <color indexed="62"/>
      <name val="Arial"/>
      <family val="2"/>
    </font>
    <font>
      <sz val="7.5"/>
      <name val="Arial CE"/>
      <family val="2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2"/>
      <name val="Arial"/>
      <family val="2"/>
    </font>
    <font>
      <b/>
      <sz val="10"/>
      <color rgb="FFFF0000"/>
      <name val="Arial CE"/>
      <charset val="238"/>
    </font>
    <font>
      <u/>
      <sz val="10"/>
      <color theme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0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Arial CE"/>
      <family val="2"/>
      <charset val="238"/>
    </font>
    <font>
      <sz val="11"/>
      <color rgb="FF7030A0"/>
      <name val="Arial CE"/>
      <charset val="238"/>
    </font>
    <font>
      <b/>
      <sz val="11"/>
      <color indexed="12"/>
      <name val="Calibri"/>
      <family val="2"/>
      <charset val="238"/>
      <scheme val="minor"/>
    </font>
    <font>
      <b/>
      <sz val="10"/>
      <color rgb="FF002060"/>
      <name val="Arial CE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indexed="64"/>
      </bottom>
      <diagonal/>
    </border>
  </borders>
  <cellStyleXfs count="9">
    <xf numFmtId="0" fontId="0" fillId="0" borderId="0">
      <protection locked="0"/>
    </xf>
    <xf numFmtId="0" fontId="15" fillId="0" borderId="10" applyNumberFormat="0" applyFill="0" applyAlignment="0" applyProtection="0"/>
    <xf numFmtId="0" fontId="16" fillId="2" borderId="11" applyNumberFormat="0" applyAlignment="0" applyProtection="0"/>
    <xf numFmtId="0" fontId="17" fillId="3" borderId="11" applyNumberFormat="0" applyAlignment="0" applyProtection="0"/>
    <xf numFmtId="9" fontId="3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4" fillId="0" borderId="0" applyNumberFormat="0" applyFill="0" applyBorder="0" applyAlignment="0" applyProtection="0">
      <protection locked="0"/>
    </xf>
    <xf numFmtId="0" fontId="34" fillId="0" borderId="0"/>
  </cellStyleXfs>
  <cellXfs count="122">
    <xf numFmtId="0" fontId="0" fillId="0" borderId="0" xfId="0">
      <protection locked="0"/>
    </xf>
    <xf numFmtId="0" fontId="3" fillId="0" borderId="0" xfId="0" applyFont="1" applyAlignment="1">
      <alignment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0" fillId="0" borderId="0" xfId="0" applyAlignment="1">
      <alignment vertical="center" wrapText="1"/>
      <protection locked="0"/>
    </xf>
    <xf numFmtId="0" fontId="13" fillId="0" borderId="0" xfId="0" applyFont="1" applyAlignment="1">
      <alignment vertical="center" wrapText="1"/>
      <protection locked="0"/>
    </xf>
    <xf numFmtId="0" fontId="8" fillId="0" borderId="0" xfId="0" applyFont="1" applyAlignment="1">
      <alignment vertical="center" wrapText="1"/>
      <protection locked="0"/>
    </xf>
    <xf numFmtId="0" fontId="15" fillId="0" borderId="10" xfId="1"/>
    <xf numFmtId="0" fontId="1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5" xfId="0" applyFont="1" applyBorder="1" applyAlignment="1">
      <alignment horizontal="center" vertical="center"/>
      <protection locked="0"/>
    </xf>
    <xf numFmtId="0" fontId="11" fillId="0" borderId="5" xfId="0" applyFont="1" applyBorder="1" applyAlignment="1">
      <alignment vertical="center"/>
      <protection locked="0"/>
    </xf>
    <xf numFmtId="0" fontId="0" fillId="0" borderId="5" xfId="0" applyBorder="1" applyAlignment="1">
      <alignment vertical="center"/>
      <protection locked="0"/>
    </xf>
    <xf numFmtId="0" fontId="8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  <protection locked="0"/>
    </xf>
    <xf numFmtId="0" fontId="0" fillId="0" borderId="0" xfId="0" applyAlignment="1">
      <alignment vertical="center"/>
      <protection locked="0"/>
    </xf>
    <xf numFmtId="0" fontId="8" fillId="0" borderId="5" xfId="0" applyFont="1" applyBorder="1" applyAlignment="1">
      <alignment horizontal="left" vertical="center"/>
      <protection locked="0"/>
    </xf>
    <xf numFmtId="0" fontId="13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18" fillId="2" borderId="15" xfId="2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22" fillId="0" borderId="0" xfId="0" applyFont="1" applyAlignment="1">
      <alignment vertical="center"/>
      <protection locked="0"/>
    </xf>
    <xf numFmtId="0" fontId="19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 wrapText="1"/>
    </xf>
    <xf numFmtId="0" fontId="23" fillId="0" borderId="0" xfId="0" applyFont="1" applyAlignment="1">
      <alignment vertical="center"/>
      <protection locked="0"/>
    </xf>
    <xf numFmtId="0" fontId="22" fillId="0" borderId="0" xfId="0" applyFont="1" applyAlignment="1" applyProtection="1">
      <alignment vertical="center"/>
    </xf>
    <xf numFmtId="0" fontId="19" fillId="0" borderId="0" xfId="0" applyFont="1" applyAlignment="1">
      <alignment vertical="center" wrapText="1"/>
      <protection locked="0"/>
    </xf>
    <xf numFmtId="0" fontId="19" fillId="0" borderId="7" xfId="0" applyFont="1" applyBorder="1" applyAlignment="1">
      <alignment vertical="center" wrapText="1"/>
      <protection locked="0"/>
    </xf>
    <xf numFmtId="0" fontId="22" fillId="0" borderId="7" xfId="0" applyFont="1" applyBorder="1" applyAlignment="1">
      <alignment vertical="center" wrapText="1"/>
      <protection locked="0"/>
    </xf>
    <xf numFmtId="0" fontId="19" fillId="0" borderId="7" xfId="0" applyFont="1" applyBorder="1" applyAlignment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16" fillId="2" borderId="21" xfId="2" applyBorder="1" applyAlignment="1" applyProtection="1">
      <alignment horizontal="center" vertical="center" wrapText="1"/>
      <protection locked="0"/>
    </xf>
    <xf numFmtId="0" fontId="17" fillId="3" borderId="21" xfId="3" applyBorder="1" applyAlignment="1">
      <alignment horizontal="center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16" fillId="2" borderId="21" xfId="2" applyBorder="1" applyAlignment="1" applyProtection="1">
      <alignment horizontal="left" vertical="center" wrapText="1"/>
      <protection locked="0"/>
    </xf>
    <xf numFmtId="0" fontId="16" fillId="2" borderId="11" xfId="2" applyAlignment="1" applyProtection="1">
      <alignment horizontal="center" vertical="center" wrapText="1"/>
      <protection locked="0"/>
    </xf>
    <xf numFmtId="0" fontId="16" fillId="2" borderId="23" xfId="2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</xf>
    <xf numFmtId="0" fontId="16" fillId="2" borderId="11" xfId="2" applyAlignment="1" applyProtection="1">
      <alignment horizontal="left" vertical="center" wrapText="1"/>
      <protection locked="0"/>
    </xf>
    <xf numFmtId="0" fontId="16" fillId="2" borderId="15" xfId="2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</xf>
    <xf numFmtId="0" fontId="16" fillId="2" borderId="28" xfId="2" applyBorder="1" applyAlignment="1" applyProtection="1">
      <alignment horizontal="center" vertical="center" wrapText="1"/>
      <protection locked="0"/>
    </xf>
    <xf numFmtId="0" fontId="16" fillId="2" borderId="28" xfId="2" applyBorder="1" applyAlignment="1" applyProtection="1">
      <alignment horizontal="left" vertical="center" wrapText="1"/>
      <protection locked="0"/>
    </xf>
    <xf numFmtId="0" fontId="16" fillId="2" borderId="31" xfId="2" applyBorder="1" applyAlignment="1" applyProtection="1">
      <alignment horizontal="center" vertical="center" wrapText="1"/>
      <protection locked="0"/>
    </xf>
    <xf numFmtId="0" fontId="16" fillId="2" borderId="29" xfId="2" applyBorder="1" applyAlignment="1" applyProtection="1">
      <alignment horizontal="center" vertical="center" wrapText="1"/>
      <protection locked="0"/>
    </xf>
    <xf numFmtId="0" fontId="16" fillId="2" borderId="21" xfId="2" applyBorder="1" applyAlignment="1" applyProtection="1">
      <alignment vertical="center" wrapText="1"/>
      <protection locked="0"/>
    </xf>
    <xf numFmtId="0" fontId="16" fillId="2" borderId="30" xfId="2" applyBorder="1" applyAlignment="1" applyProtection="1">
      <alignment horizontal="center" vertical="center" wrapText="1"/>
      <protection locked="0"/>
    </xf>
    <xf numFmtId="0" fontId="16" fillId="2" borderId="11" xfId="2" applyAlignment="1" applyProtection="1">
      <alignment vertical="center" wrapText="1"/>
      <protection locked="0"/>
    </xf>
    <xf numFmtId="0" fontId="22" fillId="0" borderId="0" xfId="0" applyFont="1" applyAlignment="1">
      <alignment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  <protection locked="0"/>
    </xf>
    <xf numFmtId="0" fontId="27" fillId="0" borderId="0" xfId="0" applyFont="1" applyAlignment="1">
      <alignment vertical="center" wrapText="1"/>
      <protection locked="0"/>
    </xf>
    <xf numFmtId="0" fontId="20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horizontal="right" vertical="center" wrapText="1"/>
    </xf>
    <xf numFmtId="0" fontId="28" fillId="0" borderId="9" xfId="0" applyFont="1" applyBorder="1" applyAlignment="1" applyProtection="1">
      <alignment vertical="center" wrapText="1"/>
    </xf>
    <xf numFmtId="9" fontId="28" fillId="0" borderId="16" xfId="4" applyFont="1" applyBorder="1" applyAlignment="1">
      <alignment horizontal="center" vertical="center" wrapText="1"/>
    </xf>
    <xf numFmtId="0" fontId="29" fillId="0" borderId="16" xfId="0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vertical="center"/>
    </xf>
    <xf numFmtId="0" fontId="28" fillId="0" borderId="7" xfId="0" applyFont="1" applyBorder="1" applyAlignment="1">
      <alignment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1" fillId="0" borderId="0" xfId="0" applyFont="1" applyAlignment="1">
      <alignment vertical="center"/>
      <protection locked="0"/>
    </xf>
    <xf numFmtId="0" fontId="31" fillId="0" borderId="0" xfId="0" applyFont="1" applyAlignment="1" applyProtection="1">
      <alignment vertical="center" wrapText="1"/>
    </xf>
    <xf numFmtId="0" fontId="11" fillId="0" borderId="0" xfId="0" applyFont="1" applyAlignment="1">
      <alignment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</xf>
    <xf numFmtId="0" fontId="14" fillId="0" borderId="0" xfId="7" applyAlignment="1" applyProtection="1">
      <alignment vertical="center"/>
      <protection locked="0"/>
    </xf>
    <xf numFmtId="0" fontId="14" fillId="0" borderId="0" xfId="7" applyAlignment="1" applyProtection="1">
      <alignment vertical="center" wrapText="1"/>
    </xf>
    <xf numFmtId="0" fontId="33" fillId="0" borderId="0" xfId="0" applyFont="1" applyAlignment="1">
      <alignment vertical="center" wrapText="1"/>
      <protection locked="0"/>
    </xf>
    <xf numFmtId="0" fontId="14" fillId="0" borderId="0" xfId="7" applyAlignment="1" applyProtection="1">
      <alignment vertical="center"/>
    </xf>
    <xf numFmtId="0" fontId="1" fillId="5" borderId="6" xfId="6" applyFont="1" applyBorder="1" applyAlignment="1">
      <alignment vertical="center" wrapText="1"/>
    </xf>
    <xf numFmtId="0" fontId="1" fillId="4" borderId="6" xfId="5" applyFont="1" applyBorder="1" applyAlignment="1">
      <alignment horizontal="right" vertical="center" wrapText="1"/>
    </xf>
    <xf numFmtId="0" fontId="1" fillId="4" borderId="9" xfId="5" applyFont="1" applyBorder="1" applyAlignment="1">
      <alignment vertical="center" wrapText="1"/>
    </xf>
    <xf numFmtId="0" fontId="1" fillId="4" borderId="12" xfId="5" applyFont="1" applyBorder="1" applyAlignment="1">
      <alignment horizontal="right" vertical="center" wrapText="1"/>
    </xf>
    <xf numFmtId="0" fontId="1" fillId="4" borderId="5" xfId="5" applyFont="1" applyBorder="1" applyAlignment="1">
      <alignment vertical="center" wrapText="1"/>
    </xf>
    <xf numFmtId="9" fontId="1" fillId="4" borderId="13" xfId="5" applyNumberFormat="1" applyFont="1" applyBorder="1" applyAlignment="1">
      <alignment horizontal="center" vertical="center" wrapText="1"/>
    </xf>
    <xf numFmtId="0" fontId="1" fillId="5" borderId="9" xfId="6" applyFont="1" applyBorder="1" applyAlignment="1">
      <alignment horizontal="center" vertical="center" wrapText="1"/>
    </xf>
    <xf numFmtId="0" fontId="1" fillId="5" borderId="16" xfId="6" applyFont="1" applyBorder="1" applyAlignment="1">
      <alignment horizontal="center" vertical="center" wrapText="1"/>
    </xf>
    <xf numFmtId="0" fontId="16" fillId="2" borderId="32" xfId="2" applyBorder="1" applyAlignment="1" applyProtection="1">
      <alignment horizontal="center" vertical="center" wrapText="1"/>
      <protection locked="0"/>
    </xf>
    <xf numFmtId="0" fontId="17" fillId="3" borderId="34" xfId="3" applyBorder="1" applyAlignment="1">
      <alignment horizontal="center" vertical="center" wrapText="1"/>
    </xf>
    <xf numFmtId="0" fontId="16" fillId="2" borderId="33" xfId="2" applyBorder="1" applyAlignment="1" applyProtection="1">
      <alignment horizontal="center" vertical="center" wrapText="1"/>
      <protection locked="0"/>
    </xf>
    <xf numFmtId="0" fontId="16" fillId="2" borderId="35" xfId="2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26" xfId="0" applyFont="1" applyBorder="1" applyAlignment="1" applyProtection="1">
      <alignment horizontal="center" vertical="center" wrapText="1"/>
    </xf>
    <xf numFmtId="0" fontId="1" fillId="5" borderId="6" xfId="6" applyFont="1" applyBorder="1" applyAlignment="1">
      <alignment horizontal="center" vertical="center" wrapText="1"/>
    </xf>
    <xf numFmtId="0" fontId="1" fillId="5" borderId="9" xfId="6" applyFont="1" applyBorder="1" applyAlignment="1">
      <alignment horizontal="center" vertical="center" wrapText="1"/>
    </xf>
    <xf numFmtId="0" fontId="1" fillId="5" borderId="16" xfId="6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0" fontId="24" fillId="0" borderId="24" xfId="0" applyFont="1" applyBorder="1" applyAlignment="1">
      <alignment horizontal="center" vertical="center" wrapText="1"/>
      <protection locked="0"/>
    </xf>
    <xf numFmtId="0" fontId="24" fillId="0" borderId="25" xfId="0" applyFont="1" applyBorder="1" applyAlignment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</xf>
    <xf numFmtId="0" fontId="25" fillId="0" borderId="26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</cellXfs>
  <cellStyles count="9">
    <cellStyle name="20% - Accent6" xfId="5" builtinId="50"/>
    <cellStyle name="40% - Accent6" xfId="6" builtinId="51"/>
    <cellStyle name="Calculation" xfId="3" builtinId="22"/>
    <cellStyle name="Heading 1" xfId="1" builtinId="16"/>
    <cellStyle name="Hyperlink" xfId="7" builtinId="8"/>
    <cellStyle name="Input" xfId="2" builtinId="20"/>
    <cellStyle name="Normal" xfId="0" builtinId="0" customBuiltin="1"/>
    <cellStyle name="Normal 2" xfId="8" xr:uid="{45EA6B11-B591-4185-8A8B-7BDF231D1807}"/>
    <cellStyle name="Percent" xfId="4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onitor.uw.edu.pl/Lists/Uchway/Attachments/4930/M.2019.186.U.441.pdf?fbclid=IwAR2iI5CPt3fraTce0AOo9sKnHbY-Am7hYOhUk1StvW9I43GHT4Yo4SyWk7E" TargetMode="External"/><Relationship Id="rId1" Type="http://schemas.openxmlformats.org/officeDocument/2006/relationships/hyperlink" Target="http://clas.al.uw.edu.pl/dla-studentow/studia-i-stopnia-nowe/program-studiow-i-stopnia-n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123"/>
  <sheetViews>
    <sheetView tabSelected="1" zoomScale="85" zoomScaleNormal="85" workbookViewId="0">
      <selection activeCell="J74" sqref="J74"/>
    </sheetView>
  </sheetViews>
  <sheetFormatPr defaultColWidth="9.109375" defaultRowHeight="13.8" x14ac:dyDescent="0.25"/>
  <cols>
    <col min="1" max="1" width="2.109375" style="1" customWidth="1"/>
    <col min="2" max="2" width="4.5546875" style="1" customWidth="1"/>
    <col min="3" max="3" width="9.88671875" style="1" customWidth="1"/>
    <col min="4" max="4" width="2.109375" style="1" hidden="1" customWidth="1"/>
    <col min="5" max="5" width="29.44140625" style="5" customWidth="1"/>
    <col min="6" max="6" width="21.33203125" style="1" customWidth="1"/>
    <col min="7" max="7" width="10.6640625" style="2" customWidth="1"/>
    <col min="8" max="8" width="10.6640625" style="86" customWidth="1"/>
    <col min="9" max="9" width="9.6640625" style="1" customWidth="1"/>
    <col min="10" max="10" width="11.109375" style="1" customWidth="1"/>
    <col min="11" max="11" width="25.88671875" style="1" customWidth="1"/>
    <col min="12" max="12" width="25.88671875" hidden="1" customWidth="1"/>
    <col min="13" max="13" width="59" style="4" customWidth="1"/>
    <col min="14" max="14" width="67.6640625" style="1" customWidth="1"/>
    <col min="15" max="16" width="9.109375" style="1"/>
    <col min="17" max="17" width="9.6640625" style="1" bestFit="1" customWidth="1"/>
    <col min="18" max="16384" width="9.109375" style="1"/>
  </cols>
  <sheetData>
    <row r="1" spans="1:14" s="8" customFormat="1" x14ac:dyDescent="0.25">
      <c r="A1" s="30"/>
      <c r="B1" s="120" t="s">
        <v>85</v>
      </c>
      <c r="C1" s="120"/>
      <c r="D1" s="120"/>
      <c r="E1" s="121"/>
      <c r="F1" s="121"/>
      <c r="G1" s="121"/>
      <c r="H1" s="121"/>
      <c r="I1" s="121"/>
      <c r="J1" s="121"/>
      <c r="K1" s="121"/>
      <c r="L1"/>
      <c r="M1" s="119"/>
    </row>
    <row r="2" spans="1:14" s="16" customFormat="1" ht="12.75" customHeight="1" x14ac:dyDescent="0.25">
      <c r="A2" s="3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/>
      <c r="M2" s="119"/>
    </row>
    <row r="3" spans="1:14" s="16" customFormat="1" ht="14.4" x14ac:dyDescent="0.25">
      <c r="A3" s="31"/>
      <c r="B3" s="31"/>
      <c r="C3" s="31"/>
      <c r="D3" s="31"/>
      <c r="E3" s="32" t="s">
        <v>0</v>
      </c>
      <c r="F3" s="37" t="s">
        <v>82</v>
      </c>
      <c r="G3" s="34"/>
      <c r="H3" s="79"/>
      <c r="I3" s="31"/>
      <c r="J3" s="31"/>
      <c r="K3" s="31"/>
      <c r="L3"/>
      <c r="M3" s="27"/>
    </row>
    <row r="4" spans="1:14" s="16" customFormat="1" ht="67.5" customHeight="1" x14ac:dyDescent="0.25">
      <c r="A4" s="31"/>
      <c r="B4" s="31"/>
      <c r="C4" s="31"/>
      <c r="D4" s="31"/>
      <c r="E4" s="32" t="s">
        <v>1</v>
      </c>
      <c r="F4" s="33" t="s">
        <v>2</v>
      </c>
      <c r="G4" s="34"/>
      <c r="H4" s="79"/>
      <c r="I4" s="31"/>
      <c r="J4" s="31"/>
      <c r="K4" s="35" t="s">
        <v>3</v>
      </c>
      <c r="L4"/>
      <c r="M4" s="4"/>
    </row>
    <row r="5" spans="1:14" s="16" customFormat="1" ht="14.4" x14ac:dyDescent="0.25">
      <c r="A5" s="31"/>
      <c r="B5" s="31"/>
      <c r="C5" s="31"/>
      <c r="D5" s="31"/>
      <c r="E5" s="32" t="s">
        <v>4</v>
      </c>
      <c r="F5" s="36"/>
      <c r="G5" s="34"/>
      <c r="H5" s="79"/>
      <c r="I5" s="31"/>
      <c r="J5" s="31"/>
      <c r="K5" s="37" t="s">
        <v>84</v>
      </c>
      <c r="L5"/>
      <c r="M5" s="27"/>
    </row>
    <row r="6" spans="1:14" s="16" customFormat="1" ht="14.4" x14ac:dyDescent="0.25">
      <c r="A6" s="31"/>
      <c r="B6" s="31"/>
      <c r="C6" s="31"/>
      <c r="D6" s="31"/>
      <c r="E6" s="32" t="s">
        <v>5</v>
      </c>
      <c r="F6" s="36">
        <v>0</v>
      </c>
      <c r="G6" s="34"/>
      <c r="H6" s="79"/>
      <c r="I6" s="31"/>
      <c r="J6" s="31"/>
      <c r="K6" s="37" t="s">
        <v>83</v>
      </c>
      <c r="L6"/>
      <c r="M6" s="4"/>
    </row>
    <row r="7" spans="1:14" s="16" customFormat="1" ht="14.4" x14ac:dyDescent="0.25">
      <c r="A7" s="31"/>
      <c r="B7" s="31"/>
      <c r="C7" s="31"/>
      <c r="D7" s="31"/>
      <c r="E7" s="32" t="s">
        <v>6</v>
      </c>
      <c r="F7" s="33" t="s">
        <v>7</v>
      </c>
      <c r="G7" s="34"/>
      <c r="H7" s="79"/>
      <c r="I7" s="31"/>
      <c r="J7" s="31"/>
      <c r="K7" s="31"/>
      <c r="L7"/>
      <c r="M7" s="27"/>
    </row>
    <row r="8" spans="1:14" s="16" customFormat="1" ht="14.4" x14ac:dyDescent="0.25">
      <c r="A8" s="31"/>
      <c r="B8" s="31"/>
      <c r="C8" s="31"/>
      <c r="D8" s="31"/>
      <c r="E8" s="32" t="s">
        <v>8</v>
      </c>
      <c r="F8" s="88"/>
      <c r="G8" s="34"/>
      <c r="H8" s="79"/>
      <c r="I8" s="31"/>
      <c r="J8" s="31"/>
      <c r="K8" s="91" t="s">
        <v>9</v>
      </c>
      <c r="L8"/>
      <c r="M8" s="27"/>
    </row>
    <row r="9" spans="1:14" s="16" customFormat="1" ht="14.4" x14ac:dyDescent="0.25">
      <c r="A9" s="31"/>
      <c r="B9" s="31"/>
      <c r="C9" s="31"/>
      <c r="D9" s="31"/>
      <c r="E9" s="32" t="s">
        <v>10</v>
      </c>
      <c r="F9" s="36">
        <v>0</v>
      </c>
      <c r="G9" s="34"/>
      <c r="H9" s="79"/>
      <c r="I9" s="31"/>
      <c r="J9" s="31"/>
      <c r="K9" s="91" t="s">
        <v>11</v>
      </c>
      <c r="L9"/>
      <c r="M9" s="27"/>
    </row>
    <row r="10" spans="1:14" ht="15" thickBot="1" x14ac:dyDescent="0.3">
      <c r="A10" s="38"/>
      <c r="B10" s="39"/>
      <c r="C10" s="39"/>
      <c r="D10" s="39"/>
      <c r="E10" s="40"/>
      <c r="F10" s="39"/>
      <c r="G10" s="41"/>
      <c r="H10" s="80"/>
      <c r="I10" s="39"/>
      <c r="J10" s="39"/>
      <c r="K10" s="39"/>
    </row>
    <row r="11" spans="1:14" ht="43.2" customHeight="1" thickBot="1" x14ac:dyDescent="0.3">
      <c r="A11" s="38"/>
      <c r="B11" s="42" t="s">
        <v>12</v>
      </c>
      <c r="C11" s="43" t="s">
        <v>13</v>
      </c>
      <c r="D11" s="43" t="s">
        <v>14</v>
      </c>
      <c r="E11" s="44" t="s">
        <v>15</v>
      </c>
      <c r="F11" s="44" t="s">
        <v>16</v>
      </c>
      <c r="G11" s="44" t="s">
        <v>17</v>
      </c>
      <c r="H11" s="44" t="s">
        <v>18</v>
      </c>
      <c r="I11" s="45" t="s">
        <v>19</v>
      </c>
      <c r="J11" s="45" t="s">
        <v>20</v>
      </c>
      <c r="K11" s="46" t="s">
        <v>21</v>
      </c>
      <c r="N11" s="3"/>
    </row>
    <row r="12" spans="1:14" ht="30" customHeight="1" thickBot="1" x14ac:dyDescent="0.3">
      <c r="A12" s="38"/>
      <c r="B12" s="106" t="s">
        <v>22</v>
      </c>
      <c r="C12" s="107"/>
      <c r="D12" s="107"/>
      <c r="E12" s="107"/>
      <c r="F12" s="107"/>
      <c r="G12" s="107"/>
      <c r="H12" s="107"/>
      <c r="I12" s="107"/>
      <c r="J12" s="107"/>
      <c r="K12" s="108"/>
    </row>
    <row r="13" spans="1:14" ht="30" customHeight="1" x14ac:dyDescent="0.25">
      <c r="A13" s="38"/>
      <c r="B13" s="47">
        <v>1</v>
      </c>
      <c r="C13" s="48" t="s">
        <v>23</v>
      </c>
      <c r="D13" s="49">
        <f ca="1">IF(IFERROR(FIND(#REF!,VLOOKUP(#REF!,INDIRECT("usos"&amp;L13),4,FALSE))&gt;0,FALSE),1,0)</f>
        <v>0</v>
      </c>
      <c r="E13" s="50" t="s">
        <v>70</v>
      </c>
      <c r="F13" s="51"/>
      <c r="G13" s="48">
        <v>90</v>
      </c>
      <c r="H13" s="74">
        <v>10</v>
      </c>
      <c r="I13" s="48">
        <v>1</v>
      </c>
      <c r="J13" s="60" t="s">
        <v>80</v>
      </c>
      <c r="K13" s="53"/>
      <c r="L13" t="str">
        <f>SUBSTITUTE(J13,"/","")</f>
        <v>20222023</v>
      </c>
    </row>
    <row r="14" spans="1:14" ht="30" customHeight="1" x14ac:dyDescent="0.25">
      <c r="A14" s="38"/>
      <c r="B14" s="54">
        <f t="shared" ref="B14:B19" ca="1" si="0">MAX(INDIRECT(ADDRESS(ROW()-1,COLUMN())&amp;":"&amp;ADDRESS(1,COLUMN())))+1</f>
        <v>2</v>
      </c>
      <c r="C14" s="52" t="s">
        <v>25</v>
      </c>
      <c r="D14" s="49">
        <f ca="1">IF(IFERROR(FIND(#REF!,VLOOKUP(#REF!,INDIRECT("usos"&amp;L14),4,FALSE))&gt;0,FALSE),1,0)</f>
        <v>0</v>
      </c>
      <c r="E14" s="50" t="s">
        <v>71</v>
      </c>
      <c r="F14" s="55"/>
      <c r="G14" s="52">
        <v>60</v>
      </c>
      <c r="H14" s="74">
        <v>8</v>
      </c>
      <c r="I14" s="52">
        <v>1</v>
      </c>
      <c r="J14" s="60" t="s">
        <v>80</v>
      </c>
      <c r="K14" s="56"/>
      <c r="L14" t="str">
        <f t="shared" ref="L14:L67" si="1">SUBSTITUTE(J14,"/","")</f>
        <v>20222023</v>
      </c>
    </row>
    <row r="15" spans="1:14" ht="30" customHeight="1" x14ac:dyDescent="0.25">
      <c r="A15" s="38"/>
      <c r="B15" s="54">
        <f t="shared" ca="1" si="0"/>
        <v>3</v>
      </c>
      <c r="C15" s="52" t="s">
        <v>26</v>
      </c>
      <c r="D15" s="49">
        <f ca="1">IF(IFERROR(FIND(#REF!,VLOOKUP(#REF!,INDIRECT("usos"&amp;L15),4,FALSE))&gt;0,FALSE),1,0)</f>
        <v>0</v>
      </c>
      <c r="E15" s="50" t="s">
        <v>69</v>
      </c>
      <c r="F15" s="55"/>
      <c r="G15" s="52">
        <v>4</v>
      </c>
      <c r="H15" s="74">
        <v>0.5</v>
      </c>
      <c r="I15" s="52">
        <v>1</v>
      </c>
      <c r="J15" s="60" t="s">
        <v>80</v>
      </c>
      <c r="K15" s="56"/>
      <c r="L15" t="str">
        <f t="shared" si="1"/>
        <v>20222023</v>
      </c>
    </row>
    <row r="16" spans="1:14" ht="30" customHeight="1" x14ac:dyDescent="0.25">
      <c r="A16" s="38"/>
      <c r="B16" s="54">
        <f t="shared" ca="1" si="0"/>
        <v>4</v>
      </c>
      <c r="C16" s="52" t="s">
        <v>27</v>
      </c>
      <c r="D16" s="49">
        <f ca="1">IF(IFERROR(FIND(#REF!,VLOOKUP(#REF!,INDIRECT("usos"&amp;L16),4,FALSE))&gt;0,FALSE),1,0)</f>
        <v>0</v>
      </c>
      <c r="E16" s="50" t="s">
        <v>67</v>
      </c>
      <c r="F16" s="55"/>
      <c r="G16" s="52"/>
      <c r="H16" s="74">
        <v>0.5</v>
      </c>
      <c r="I16" s="52">
        <v>1</v>
      </c>
      <c r="J16" s="60" t="s">
        <v>80</v>
      </c>
      <c r="K16" s="56"/>
      <c r="L16" t="str">
        <f t="shared" si="1"/>
        <v>20222023</v>
      </c>
    </row>
    <row r="17" spans="1:13" ht="30" customHeight="1" x14ac:dyDescent="0.25">
      <c r="A17" s="38"/>
      <c r="B17" s="57">
        <f t="shared" ca="1" si="0"/>
        <v>5</v>
      </c>
      <c r="C17" s="58" t="s">
        <v>28</v>
      </c>
      <c r="D17" s="49">
        <f ca="1">IF(IFERROR(FIND(#REF!,VLOOKUP(#REF!,INDIRECT("usos"&amp;L17),4,FALSE))&gt;0,FALSE),1,0)</f>
        <v>0</v>
      </c>
      <c r="E17" s="50" t="s">
        <v>68</v>
      </c>
      <c r="F17" s="59"/>
      <c r="G17" s="58">
        <v>30</v>
      </c>
      <c r="H17" s="74">
        <v>2</v>
      </c>
      <c r="I17" s="58">
        <v>1</v>
      </c>
      <c r="J17" s="60" t="s">
        <v>80</v>
      </c>
      <c r="K17" s="61"/>
      <c r="L17" t="str">
        <f t="shared" si="1"/>
        <v>20222023</v>
      </c>
    </row>
    <row r="18" spans="1:13" ht="30" customHeight="1" x14ac:dyDescent="0.25">
      <c r="A18" s="38"/>
      <c r="B18" s="57">
        <f t="shared" ca="1" si="0"/>
        <v>6</v>
      </c>
      <c r="C18" s="52" t="s">
        <v>29</v>
      </c>
      <c r="D18" s="49">
        <f ca="1">IF(IFERROR(FIND(#REF!,VLOOKUP(#REF!,INDIRECT("usos"&amp;L18),4,FALSE))&gt;0,FALSE),1,0)</f>
        <v>0</v>
      </c>
      <c r="E18" s="50" t="s">
        <v>73</v>
      </c>
      <c r="F18" s="55"/>
      <c r="G18" s="52">
        <v>30</v>
      </c>
      <c r="H18" s="74">
        <v>3</v>
      </c>
      <c r="I18" s="52">
        <v>2</v>
      </c>
      <c r="J18" s="60" t="s">
        <v>82</v>
      </c>
      <c r="K18" s="61"/>
      <c r="L18" t="str">
        <f t="shared" si="1"/>
        <v>20242025</v>
      </c>
    </row>
    <row r="19" spans="1:13" s="3" customFormat="1" ht="30" customHeight="1" thickBot="1" x14ac:dyDescent="0.3">
      <c r="A19" s="38"/>
      <c r="B19" s="57">
        <f t="shared" ca="1" si="0"/>
        <v>7</v>
      </c>
      <c r="C19" s="58" t="s">
        <v>30</v>
      </c>
      <c r="D19" s="49">
        <f ca="1">IF(IFERROR(FIND(#REF!,VLOOKUP(#REF!,INDIRECT("usos"&amp;L19),4,FALSE))&gt;0,FALSE),1,0)</f>
        <v>0</v>
      </c>
      <c r="E19" s="50" t="s">
        <v>72</v>
      </c>
      <c r="F19" s="59"/>
      <c r="G19" s="58">
        <v>60</v>
      </c>
      <c r="H19" s="74">
        <v>7</v>
      </c>
      <c r="I19" s="58">
        <v>2</v>
      </c>
      <c r="J19" s="60" t="s">
        <v>82</v>
      </c>
      <c r="K19" s="61"/>
      <c r="L19" t="str">
        <f t="shared" si="1"/>
        <v>20242025</v>
      </c>
      <c r="M19" s="4"/>
    </row>
    <row r="20" spans="1:13" ht="30" customHeight="1" thickBot="1" x14ac:dyDescent="0.3">
      <c r="A20" s="38"/>
      <c r="B20" s="106" t="s">
        <v>31</v>
      </c>
      <c r="C20" s="107"/>
      <c r="D20" s="107"/>
      <c r="E20" s="107"/>
      <c r="F20" s="107"/>
      <c r="G20" s="107"/>
      <c r="H20" s="107"/>
      <c r="I20" s="107"/>
      <c r="J20" s="107"/>
      <c r="K20" s="108"/>
      <c r="L20" t="str">
        <f t="shared" si="1"/>
        <v/>
      </c>
    </row>
    <row r="21" spans="1:13" ht="30" customHeight="1" x14ac:dyDescent="0.25">
      <c r="A21" s="38"/>
      <c r="B21" s="47">
        <f t="shared" ref="B21:B26" ca="1" si="2">MAX(INDIRECT(ADDRESS(ROW()-1,COLUMN())&amp;":"&amp;ADDRESS(1,COLUMN())))+1</f>
        <v>8</v>
      </c>
      <c r="C21" s="52"/>
      <c r="D21" s="49">
        <f ca="1">IF(IFERROR(FIND(#REF!,VLOOKUP(#REF!,INDIRECT("usos"&amp;L21),4,FALSE))&gt;0,FALSE),1,0)</f>
        <v>0</v>
      </c>
      <c r="E21" s="50"/>
      <c r="F21" s="62"/>
      <c r="G21" s="48"/>
      <c r="H21" s="74"/>
      <c r="I21" s="48"/>
      <c r="J21" s="63"/>
      <c r="K21" s="53"/>
      <c r="L21" t="str">
        <f t="shared" si="1"/>
        <v/>
      </c>
    </row>
    <row r="22" spans="1:13" ht="30" customHeight="1" x14ac:dyDescent="0.25">
      <c r="A22" s="38"/>
      <c r="B22" s="54">
        <f t="shared" ca="1" si="2"/>
        <v>9</v>
      </c>
      <c r="C22" s="52"/>
      <c r="D22" s="49">
        <f ca="1">IF(IFERROR(FIND(#REF!,VLOOKUP(#REF!,INDIRECT("usos"&amp;L22),4,FALSE))&gt;0,FALSE),1,0)</f>
        <v>0</v>
      </c>
      <c r="E22" s="50"/>
      <c r="F22" s="64"/>
      <c r="G22" s="52"/>
      <c r="H22" s="74"/>
      <c r="I22" s="52"/>
      <c r="J22" s="63"/>
      <c r="K22" s="56"/>
      <c r="L22" t="str">
        <f t="shared" si="1"/>
        <v/>
      </c>
    </row>
    <row r="23" spans="1:13" ht="30" customHeight="1" x14ac:dyDescent="0.25">
      <c r="A23" s="38"/>
      <c r="B23" s="54">
        <f t="shared" ca="1" si="2"/>
        <v>10</v>
      </c>
      <c r="C23" s="52"/>
      <c r="D23" s="49">
        <f ca="1">IF(IFERROR(FIND(#REF!,VLOOKUP(#REF!,INDIRECT("usos"&amp;L23),4,FALSE))&gt;0,FALSE),1,0)</f>
        <v>0</v>
      </c>
      <c r="E23" s="50"/>
      <c r="F23" s="64"/>
      <c r="G23" s="52"/>
      <c r="H23" s="74"/>
      <c r="I23" s="52"/>
      <c r="J23" s="63"/>
      <c r="K23" s="56"/>
      <c r="L23" t="str">
        <f t="shared" si="1"/>
        <v/>
      </c>
    </row>
    <row r="24" spans="1:13" ht="30" customHeight="1" x14ac:dyDescent="0.25">
      <c r="A24" s="38"/>
      <c r="B24" s="54">
        <f t="shared" ca="1" si="2"/>
        <v>11</v>
      </c>
      <c r="C24" s="52"/>
      <c r="D24" s="49">
        <f ca="1">IF(IFERROR(FIND(#REF!,VLOOKUP(#REF!,INDIRECT("usos"&amp;L24),4,FALSE))&gt;0,FALSE),1,0)</f>
        <v>0</v>
      </c>
      <c r="E24" s="50"/>
      <c r="F24" s="64"/>
      <c r="G24" s="52"/>
      <c r="H24" s="74"/>
      <c r="I24" s="52"/>
      <c r="J24" s="63"/>
      <c r="K24" s="56"/>
      <c r="L24" t="str">
        <f t="shared" ref="L24" si="3">SUBSTITUTE(J24,"/","")</f>
        <v/>
      </c>
    </row>
    <row r="25" spans="1:13" ht="30" customHeight="1" x14ac:dyDescent="0.25">
      <c r="A25" s="38"/>
      <c r="B25" s="54">
        <f t="shared" ca="1" si="2"/>
        <v>12</v>
      </c>
      <c r="C25" s="52"/>
      <c r="D25" s="49">
        <f ca="1">IF(IFERROR(FIND(#REF!,VLOOKUP(#REF!,INDIRECT("usos"&amp;L25),4,FALSE))&gt;0,FALSE),1,0)</f>
        <v>0</v>
      </c>
      <c r="E25" s="50"/>
      <c r="F25" s="64"/>
      <c r="G25" s="52"/>
      <c r="H25" s="74"/>
      <c r="I25" s="52"/>
      <c r="J25" s="63"/>
      <c r="K25" s="56"/>
      <c r="L25" t="str">
        <f t="shared" si="1"/>
        <v/>
      </c>
    </row>
    <row r="26" spans="1:13" ht="30" customHeight="1" thickBot="1" x14ac:dyDescent="0.3">
      <c r="A26" s="38"/>
      <c r="B26" s="54">
        <f t="shared" ca="1" si="2"/>
        <v>13</v>
      </c>
      <c r="C26" s="52"/>
      <c r="D26" s="49">
        <f ca="1">IF(IFERROR(FIND(#REF!,VLOOKUP(#REF!,INDIRECT("usos"&amp;L26),4,FALSE))&gt;0,FALSE),1,0)</f>
        <v>0</v>
      </c>
      <c r="E26" s="50"/>
      <c r="F26" s="64"/>
      <c r="G26" s="52"/>
      <c r="H26" s="74"/>
      <c r="I26" s="52"/>
      <c r="J26" s="63"/>
      <c r="K26" s="56"/>
      <c r="L26" t="str">
        <f t="shared" si="1"/>
        <v/>
      </c>
    </row>
    <row r="27" spans="1:13" ht="30" customHeight="1" thickBot="1" x14ac:dyDescent="0.3">
      <c r="A27" s="38"/>
      <c r="B27" s="113" t="s">
        <v>33</v>
      </c>
      <c r="C27" s="114"/>
      <c r="D27" s="114"/>
      <c r="E27" s="114"/>
      <c r="F27" s="114"/>
      <c r="G27" s="114"/>
      <c r="H27" s="114"/>
      <c r="I27" s="114"/>
      <c r="J27" s="114"/>
      <c r="K27" s="115"/>
      <c r="L27" t="str">
        <f t="shared" si="1"/>
        <v/>
      </c>
    </row>
    <row r="28" spans="1:13" ht="30" customHeight="1" x14ac:dyDescent="0.25">
      <c r="A28" s="38"/>
      <c r="B28" s="47">
        <f t="shared" ref="B28:B33" ca="1" si="4">MAX(INDIRECT(ADDRESS(ROW()-1,COLUMN())&amp;":"&amp;ADDRESS(1,COLUMN())))+1</f>
        <v>14</v>
      </c>
      <c r="C28" s="48"/>
      <c r="D28" s="49">
        <f ca="1">IF(IFERROR(FIND(#REF!,VLOOKUP(#REF!,INDIRECT("usos"&amp;L28),4,FALSE))&gt;0,FALSE),1,0)</f>
        <v>0</v>
      </c>
      <c r="E28" s="50"/>
      <c r="F28" s="51"/>
      <c r="G28" s="48"/>
      <c r="H28" s="74"/>
      <c r="I28" s="48"/>
      <c r="J28" s="52"/>
      <c r="K28" s="53"/>
      <c r="L28" t="str">
        <f t="shared" si="1"/>
        <v/>
      </c>
    </row>
    <row r="29" spans="1:13" ht="30" customHeight="1" x14ac:dyDescent="0.25">
      <c r="A29" s="38"/>
      <c r="B29" s="54">
        <f t="shared" ca="1" si="4"/>
        <v>15</v>
      </c>
      <c r="C29" s="52"/>
      <c r="D29" s="49">
        <f ca="1">IF(IFERROR(FIND(#REF!,VLOOKUP(#REF!,INDIRECT("usos"&amp;L29),4,FALSE))&gt;0,FALSE),1,0)</f>
        <v>0</v>
      </c>
      <c r="E29" s="50"/>
      <c r="F29" s="55"/>
      <c r="G29" s="52"/>
      <c r="H29" s="74"/>
      <c r="I29" s="52"/>
      <c r="J29" s="52"/>
      <c r="K29" s="56"/>
      <c r="L29" t="str">
        <f t="shared" si="1"/>
        <v/>
      </c>
    </row>
    <row r="30" spans="1:13" ht="30" customHeight="1" x14ac:dyDescent="0.25">
      <c r="A30" s="38"/>
      <c r="B30" s="54">
        <f t="shared" ca="1" si="4"/>
        <v>16</v>
      </c>
      <c r="C30" s="52"/>
      <c r="D30" s="49">
        <f ca="1">IF(IFERROR(FIND(#REF!,VLOOKUP(#REF!,INDIRECT("usos"&amp;L30),4,FALSE))&gt;0,FALSE),1,0)</f>
        <v>0</v>
      </c>
      <c r="E30" s="50"/>
      <c r="F30" s="55"/>
      <c r="G30" s="52"/>
      <c r="H30" s="74"/>
      <c r="I30" s="52"/>
      <c r="J30" s="52"/>
      <c r="K30" s="56"/>
      <c r="L30" t="str">
        <f t="shared" ref="L30" si="5">SUBSTITUTE(J30,"/","")</f>
        <v/>
      </c>
    </row>
    <row r="31" spans="1:13" ht="30" customHeight="1" x14ac:dyDescent="0.25">
      <c r="A31" s="38"/>
      <c r="B31" s="54">
        <f t="shared" ca="1" si="4"/>
        <v>17</v>
      </c>
      <c r="C31" s="52"/>
      <c r="D31" s="49">
        <f ca="1">IF(IFERROR(FIND(#REF!,VLOOKUP(#REF!,INDIRECT("usos"&amp;L31),4,FALSE))&gt;0,FALSE),1,0)</f>
        <v>0</v>
      </c>
      <c r="E31" s="50"/>
      <c r="F31" s="55"/>
      <c r="G31" s="52"/>
      <c r="H31" s="74"/>
      <c r="I31" s="52"/>
      <c r="J31" s="52"/>
      <c r="K31" s="56"/>
      <c r="L31" t="str">
        <f t="shared" si="1"/>
        <v/>
      </c>
    </row>
    <row r="32" spans="1:13" ht="30" customHeight="1" x14ac:dyDescent="0.25">
      <c r="A32" s="38"/>
      <c r="B32" s="54">
        <f t="shared" ca="1" si="4"/>
        <v>18</v>
      </c>
      <c r="C32" s="52"/>
      <c r="D32" s="49">
        <f ca="1">IF(IFERROR(FIND(#REF!,VLOOKUP(#REF!,INDIRECT("usos"&amp;L32),4,FALSE))&gt;0,FALSE),1,0)</f>
        <v>0</v>
      </c>
      <c r="E32" s="50"/>
      <c r="F32" s="55"/>
      <c r="G32" s="52"/>
      <c r="H32" s="74"/>
      <c r="I32" s="52"/>
      <c r="J32" s="52"/>
      <c r="K32" s="56"/>
      <c r="L32" t="str">
        <f t="shared" si="1"/>
        <v/>
      </c>
    </row>
    <row r="33" spans="1:12" ht="30" customHeight="1" thickBot="1" x14ac:dyDescent="0.3">
      <c r="A33" s="38"/>
      <c r="B33" s="54">
        <f t="shared" ca="1" si="4"/>
        <v>19</v>
      </c>
      <c r="C33" s="52"/>
      <c r="D33" s="49">
        <f ca="1">IF(IFERROR(FIND(#REF!,VLOOKUP(#REF!,INDIRECT("usos"&amp;L33),4,FALSE))&gt;0,FALSE),1,0)</f>
        <v>0</v>
      </c>
      <c r="E33" s="50"/>
      <c r="F33" s="55"/>
      <c r="G33" s="52"/>
      <c r="H33" s="74"/>
      <c r="I33" s="52"/>
      <c r="J33" s="52"/>
      <c r="K33" s="56"/>
      <c r="L33" t="str">
        <f t="shared" si="1"/>
        <v/>
      </c>
    </row>
    <row r="34" spans="1:12" ht="30" customHeight="1" thickBot="1" x14ac:dyDescent="0.3">
      <c r="A34" s="38"/>
      <c r="B34" s="106" t="s">
        <v>35</v>
      </c>
      <c r="C34" s="107"/>
      <c r="D34" s="107"/>
      <c r="E34" s="116"/>
      <c r="F34" s="116"/>
      <c r="G34" s="116"/>
      <c r="H34" s="116"/>
      <c r="I34" s="116"/>
      <c r="J34" s="116"/>
      <c r="K34" s="117"/>
      <c r="L34" t="str">
        <f t="shared" si="1"/>
        <v/>
      </c>
    </row>
    <row r="35" spans="1:12" ht="30" customHeight="1" x14ac:dyDescent="0.25">
      <c r="A35" s="38"/>
      <c r="B35" s="47">
        <f t="shared" ref="B35:B40" ca="1" si="6">MAX(INDIRECT(ADDRESS(ROW()-1,COLUMN())&amp;":"&amp;ADDRESS(1,COLUMN())))+1</f>
        <v>20</v>
      </c>
      <c r="C35" s="48"/>
      <c r="D35" s="49">
        <f ca="1">IF(IFERROR(FIND(#REF!,VLOOKUP(#REF!,INDIRECT("usos"&amp;L35),4,FALSE))&gt;0,FALSE),1,0)</f>
        <v>0</v>
      </c>
      <c r="E35" s="50"/>
      <c r="F35" s="62"/>
      <c r="G35" s="48"/>
      <c r="H35" s="74"/>
      <c r="I35" s="48"/>
      <c r="J35" s="63"/>
      <c r="K35" s="53"/>
      <c r="L35" t="str">
        <f t="shared" si="1"/>
        <v/>
      </c>
    </row>
    <row r="36" spans="1:12" ht="30" customHeight="1" x14ac:dyDescent="0.25">
      <c r="A36" s="38"/>
      <c r="B36" s="54">
        <f t="shared" ca="1" si="6"/>
        <v>21</v>
      </c>
      <c r="C36" s="52"/>
      <c r="D36" s="49">
        <f ca="1">IF(IFERROR(FIND(#REF!,VLOOKUP(#REF!,INDIRECT("usos"&amp;L36),4,FALSE))&gt;0,FALSE),1,0)</f>
        <v>0</v>
      </c>
      <c r="E36" s="50"/>
      <c r="F36" s="64"/>
      <c r="G36" s="52"/>
      <c r="H36" s="74"/>
      <c r="I36" s="52"/>
      <c r="J36" s="52"/>
      <c r="K36" s="56"/>
      <c r="L36" t="str">
        <f t="shared" si="1"/>
        <v/>
      </c>
    </row>
    <row r="37" spans="1:12" ht="30" customHeight="1" x14ac:dyDescent="0.25">
      <c r="A37" s="38"/>
      <c r="B37" s="54">
        <f t="shared" ca="1" si="6"/>
        <v>22</v>
      </c>
      <c r="C37" s="52"/>
      <c r="D37" s="49">
        <f ca="1">IF(IFERROR(FIND(#REF!,VLOOKUP(#REF!,INDIRECT("usos"&amp;L37),4,FALSE))&gt;0,FALSE),1,0)</f>
        <v>0</v>
      </c>
      <c r="E37" s="50"/>
      <c r="F37" s="64"/>
      <c r="G37" s="52"/>
      <c r="H37" s="74"/>
      <c r="I37" s="52"/>
      <c r="J37" s="52"/>
      <c r="K37" s="56"/>
      <c r="L37" t="str">
        <f t="shared" ref="L37" si="7">SUBSTITUTE(J37,"/","")</f>
        <v/>
      </c>
    </row>
    <row r="38" spans="1:12" ht="30" customHeight="1" x14ac:dyDescent="0.25">
      <c r="A38" s="38"/>
      <c r="B38" s="54">
        <f t="shared" ca="1" si="6"/>
        <v>23</v>
      </c>
      <c r="C38" s="52"/>
      <c r="D38" s="49">
        <f ca="1">IF(IFERROR(FIND(#REF!,VLOOKUP(#REF!,INDIRECT("usos"&amp;L38),4,FALSE))&gt;0,FALSE),1,0)</f>
        <v>0</v>
      </c>
      <c r="E38" s="50"/>
      <c r="F38" s="64"/>
      <c r="G38" s="52"/>
      <c r="H38" s="74"/>
      <c r="I38" s="52"/>
      <c r="J38" s="52"/>
      <c r="K38" s="56"/>
      <c r="L38" t="str">
        <f t="shared" si="1"/>
        <v/>
      </c>
    </row>
    <row r="39" spans="1:12" ht="30" customHeight="1" x14ac:dyDescent="0.25">
      <c r="A39" s="38"/>
      <c r="B39" s="54">
        <f t="shared" ca="1" si="6"/>
        <v>24</v>
      </c>
      <c r="C39" s="52"/>
      <c r="D39" s="49">
        <f ca="1">IF(IFERROR(FIND(#REF!,VLOOKUP(#REF!,INDIRECT("usos"&amp;L39),4,FALSE))&gt;0,FALSE),1,0)</f>
        <v>0</v>
      </c>
      <c r="E39" s="50"/>
      <c r="F39" s="64"/>
      <c r="G39" s="52"/>
      <c r="H39" s="74"/>
      <c r="I39" s="52"/>
      <c r="J39" s="52"/>
      <c r="K39" s="56"/>
      <c r="L39" t="str">
        <f t="shared" si="1"/>
        <v/>
      </c>
    </row>
    <row r="40" spans="1:12" ht="30" customHeight="1" thickBot="1" x14ac:dyDescent="0.3">
      <c r="A40" s="38"/>
      <c r="B40" s="54">
        <f t="shared" ca="1" si="6"/>
        <v>25</v>
      </c>
      <c r="C40" s="52"/>
      <c r="D40" s="49">
        <f ca="1">IF(IFERROR(FIND(#REF!,VLOOKUP(#REF!,INDIRECT("usos"&amp;L40),4,FALSE))&gt;0,FALSE),1,0)</f>
        <v>0</v>
      </c>
      <c r="E40" s="50"/>
      <c r="F40" s="64"/>
      <c r="G40" s="52"/>
      <c r="H40" s="74"/>
      <c r="I40" s="52"/>
      <c r="J40" s="52"/>
      <c r="K40" s="56"/>
      <c r="L40" t="str">
        <f t="shared" si="1"/>
        <v/>
      </c>
    </row>
    <row r="41" spans="1:12" ht="30" customHeight="1" thickBot="1" x14ac:dyDescent="0.3">
      <c r="A41" s="38"/>
      <c r="B41" s="106" t="s">
        <v>37</v>
      </c>
      <c r="C41" s="107"/>
      <c r="D41" s="107"/>
      <c r="E41" s="116"/>
      <c r="F41" s="116"/>
      <c r="G41" s="116"/>
      <c r="H41" s="116"/>
      <c r="I41" s="116"/>
      <c r="J41" s="116"/>
      <c r="K41" s="117"/>
      <c r="L41" t="str">
        <f t="shared" si="1"/>
        <v/>
      </c>
    </row>
    <row r="42" spans="1:12" ht="30" customHeight="1" x14ac:dyDescent="0.25">
      <c r="A42" s="38"/>
      <c r="B42" s="47">
        <f t="shared" ref="B42:B47" ca="1" si="8">MAX(INDIRECT(ADDRESS(ROW()-1,COLUMN())&amp;":"&amp;ADDRESS(1,COLUMN())))+1</f>
        <v>26</v>
      </c>
      <c r="C42" s="48"/>
      <c r="D42" s="49">
        <f ca="1">IF(IFERROR(FIND(#REF!,VLOOKUP(#REF!,INDIRECT("usos"&amp;L42),4,FALSE))&gt;0,FALSE),1,0)</f>
        <v>0</v>
      </c>
      <c r="E42" s="50"/>
      <c r="F42" s="62"/>
      <c r="G42" s="48"/>
      <c r="H42" s="74"/>
      <c r="I42" s="48"/>
      <c r="J42" s="63"/>
      <c r="K42" s="53"/>
      <c r="L42" t="str">
        <f t="shared" si="1"/>
        <v/>
      </c>
    </row>
    <row r="43" spans="1:12" ht="30" customHeight="1" x14ac:dyDescent="0.25">
      <c r="A43" s="38"/>
      <c r="B43" s="54">
        <f t="shared" ca="1" si="8"/>
        <v>27</v>
      </c>
      <c r="C43" s="52"/>
      <c r="D43" s="49">
        <f ca="1">IF(IFERROR(FIND(#REF!,VLOOKUP(#REF!,INDIRECT("usos"&amp;L43),4,FALSE))&gt;0,FALSE),1,0)</f>
        <v>0</v>
      </c>
      <c r="E43" s="50"/>
      <c r="F43" s="64"/>
      <c r="G43" s="52"/>
      <c r="H43" s="74"/>
      <c r="I43" s="52"/>
      <c r="J43" s="52"/>
      <c r="K43" s="56"/>
      <c r="L43" t="str">
        <f t="shared" si="1"/>
        <v/>
      </c>
    </row>
    <row r="44" spans="1:12" ht="30" customHeight="1" x14ac:dyDescent="0.25">
      <c r="A44" s="38"/>
      <c r="B44" s="54">
        <f t="shared" ca="1" si="8"/>
        <v>28</v>
      </c>
      <c r="C44" s="52"/>
      <c r="D44" s="49">
        <f ca="1">IF(IFERROR(FIND(#REF!,VLOOKUP(#REF!,INDIRECT("usos"&amp;L44),4,FALSE))&gt;0,FALSE),1,0)</f>
        <v>0</v>
      </c>
      <c r="E44" s="50"/>
      <c r="F44" s="64"/>
      <c r="G44" s="52"/>
      <c r="H44" s="74"/>
      <c r="I44" s="52"/>
      <c r="J44" s="52"/>
      <c r="K44" s="56"/>
      <c r="L44" t="str">
        <f t="shared" ref="L44" si="9">SUBSTITUTE(J44,"/","")</f>
        <v/>
      </c>
    </row>
    <row r="45" spans="1:12" ht="30" customHeight="1" x14ac:dyDescent="0.25">
      <c r="A45" s="38"/>
      <c r="B45" s="54">
        <f t="shared" ca="1" si="8"/>
        <v>29</v>
      </c>
      <c r="C45" s="52"/>
      <c r="D45" s="49">
        <f ca="1">IF(IFERROR(FIND(#REF!,VLOOKUP(#REF!,INDIRECT("usos"&amp;L45),4,FALSE))&gt;0,FALSE),1,0)</f>
        <v>0</v>
      </c>
      <c r="E45" s="50"/>
      <c r="F45" s="64"/>
      <c r="G45" s="52"/>
      <c r="H45" s="74"/>
      <c r="I45" s="52"/>
      <c r="J45" s="52"/>
      <c r="K45" s="56"/>
      <c r="L45" t="str">
        <f t="shared" si="1"/>
        <v/>
      </c>
    </row>
    <row r="46" spans="1:12" ht="30" customHeight="1" x14ac:dyDescent="0.25">
      <c r="A46" s="38"/>
      <c r="B46" s="54">
        <f t="shared" ca="1" si="8"/>
        <v>30</v>
      </c>
      <c r="C46" s="52"/>
      <c r="D46" s="49">
        <f ca="1">IF(IFERROR(FIND(#REF!,VLOOKUP(#REF!,INDIRECT("usos"&amp;L46),4,FALSE))&gt;0,FALSE),1,0)</f>
        <v>0</v>
      </c>
      <c r="E46" s="50"/>
      <c r="F46" s="64"/>
      <c r="G46" s="52"/>
      <c r="H46" s="74"/>
      <c r="I46" s="52"/>
      <c r="J46" s="52"/>
      <c r="K46" s="56"/>
      <c r="L46" t="str">
        <f t="shared" si="1"/>
        <v/>
      </c>
    </row>
    <row r="47" spans="1:12" ht="30" customHeight="1" thickBot="1" x14ac:dyDescent="0.3">
      <c r="A47" s="38"/>
      <c r="B47" s="54">
        <f t="shared" ca="1" si="8"/>
        <v>31</v>
      </c>
      <c r="C47" s="52"/>
      <c r="D47" s="49">
        <f ca="1">IF(IFERROR(FIND(#REF!,VLOOKUP(#REF!,INDIRECT("usos"&amp;L47),4,FALSE))&gt;0,FALSE),1,0)</f>
        <v>0</v>
      </c>
      <c r="E47" s="50"/>
      <c r="F47" s="64"/>
      <c r="G47" s="52"/>
      <c r="H47" s="74"/>
      <c r="I47" s="52"/>
      <c r="J47" s="52"/>
      <c r="K47" s="56"/>
      <c r="L47" t="str">
        <f t="shared" si="1"/>
        <v/>
      </c>
    </row>
    <row r="48" spans="1:12" ht="30" customHeight="1" thickBot="1" x14ac:dyDescent="0.3">
      <c r="A48" s="38"/>
      <c r="B48" s="106" t="s">
        <v>39</v>
      </c>
      <c r="C48" s="107"/>
      <c r="D48" s="107"/>
      <c r="E48" s="107"/>
      <c r="F48" s="107"/>
      <c r="G48" s="107"/>
      <c r="H48" s="107"/>
      <c r="I48" s="107"/>
      <c r="J48" s="107"/>
      <c r="K48" s="108"/>
      <c r="L48" t="str">
        <f t="shared" si="1"/>
        <v/>
      </c>
    </row>
    <row r="49" spans="1:12" ht="30" customHeight="1" x14ac:dyDescent="0.25">
      <c r="A49" s="38"/>
      <c r="B49" s="47">
        <f t="shared" ref="B49:B54" ca="1" si="10">MAX(INDIRECT(ADDRESS(ROW()-1,COLUMN())&amp;":"&amp;ADDRESS(1,COLUMN())))+1</f>
        <v>32</v>
      </c>
      <c r="C49" s="48"/>
      <c r="D49" s="49">
        <f ca="1">IF(IFERROR(FIND(#REF!,VLOOKUP(#REF!,INDIRECT("usos"&amp;L49),4,FALSE))&gt;0,FALSE),1,0)</f>
        <v>0</v>
      </c>
      <c r="E49" s="50"/>
      <c r="F49" s="62"/>
      <c r="G49" s="48"/>
      <c r="H49" s="74"/>
      <c r="I49" s="48"/>
      <c r="J49" s="63"/>
      <c r="K49" s="53"/>
      <c r="L49" t="str">
        <f t="shared" si="1"/>
        <v/>
      </c>
    </row>
    <row r="50" spans="1:12" ht="30" customHeight="1" x14ac:dyDescent="0.25">
      <c r="A50" s="38"/>
      <c r="B50" s="54">
        <f t="shared" ca="1" si="10"/>
        <v>33</v>
      </c>
      <c r="C50" s="52"/>
      <c r="D50" s="49">
        <f ca="1">IF(IFERROR(FIND(#REF!,VLOOKUP(#REF!,INDIRECT("usos"&amp;L50),4,FALSE))&gt;0,FALSE),1,0)</f>
        <v>0</v>
      </c>
      <c r="E50" s="50"/>
      <c r="F50" s="64"/>
      <c r="G50" s="52"/>
      <c r="H50" s="74"/>
      <c r="I50" s="52"/>
      <c r="J50" s="52"/>
      <c r="K50" s="56"/>
      <c r="L50" t="str">
        <f t="shared" si="1"/>
        <v/>
      </c>
    </row>
    <row r="51" spans="1:12" ht="30" customHeight="1" x14ac:dyDescent="0.25">
      <c r="A51" s="38"/>
      <c r="B51" s="54">
        <f t="shared" ca="1" si="10"/>
        <v>34</v>
      </c>
      <c r="C51" s="52"/>
      <c r="D51" s="49">
        <f ca="1">IF(IFERROR(FIND(#REF!,VLOOKUP(#REF!,INDIRECT("usos"&amp;L51),4,FALSE))&gt;0,FALSE),1,0)</f>
        <v>0</v>
      </c>
      <c r="E51" s="50"/>
      <c r="F51" s="64"/>
      <c r="G51" s="52"/>
      <c r="H51" s="74"/>
      <c r="I51" s="52"/>
      <c r="J51" s="52"/>
      <c r="K51" s="56"/>
      <c r="L51" t="str">
        <f t="shared" ref="L51" si="11">SUBSTITUTE(J51,"/","")</f>
        <v/>
      </c>
    </row>
    <row r="52" spans="1:12" ht="30" customHeight="1" x14ac:dyDescent="0.25">
      <c r="A52" s="38"/>
      <c r="B52" s="54">
        <f t="shared" ca="1" si="10"/>
        <v>35</v>
      </c>
      <c r="C52" s="52"/>
      <c r="D52" s="49">
        <f ca="1">IF(IFERROR(FIND(#REF!,VLOOKUP(#REF!,INDIRECT("usos"&amp;L52),4,FALSE))&gt;0,FALSE),1,0)</f>
        <v>0</v>
      </c>
      <c r="E52" s="50"/>
      <c r="F52" s="64"/>
      <c r="G52" s="52"/>
      <c r="H52" s="74"/>
      <c r="I52" s="52"/>
      <c r="J52" s="52"/>
      <c r="K52" s="56"/>
      <c r="L52" t="str">
        <f t="shared" si="1"/>
        <v/>
      </c>
    </row>
    <row r="53" spans="1:12" ht="30" customHeight="1" x14ac:dyDescent="0.25">
      <c r="A53" s="38"/>
      <c r="B53" s="54">
        <f t="shared" ca="1" si="10"/>
        <v>36</v>
      </c>
      <c r="C53" s="52"/>
      <c r="D53" s="49">
        <f ca="1">IF(IFERROR(FIND(#REF!,VLOOKUP(#REF!,INDIRECT("usos"&amp;L53),4,FALSE))&gt;0,FALSE),1,0)</f>
        <v>0</v>
      </c>
      <c r="E53" s="50"/>
      <c r="F53" s="64"/>
      <c r="G53" s="52"/>
      <c r="H53" s="74"/>
      <c r="I53" s="52"/>
      <c r="J53" s="52"/>
      <c r="K53" s="56"/>
      <c r="L53" t="str">
        <f t="shared" si="1"/>
        <v/>
      </c>
    </row>
    <row r="54" spans="1:12" ht="30" customHeight="1" thickBot="1" x14ac:dyDescent="0.3">
      <c r="A54" s="38"/>
      <c r="B54" s="54">
        <f t="shared" ca="1" si="10"/>
        <v>37</v>
      </c>
      <c r="C54" s="52"/>
      <c r="D54" s="49">
        <f ca="1">IF(IFERROR(FIND(#REF!,VLOOKUP(#REF!,INDIRECT("usos"&amp;L54),4,FALSE))&gt;0,FALSE),1,0)</f>
        <v>0</v>
      </c>
      <c r="E54" s="50"/>
      <c r="F54" s="64"/>
      <c r="G54" s="52"/>
      <c r="H54" s="74"/>
      <c r="I54" s="52"/>
      <c r="J54" s="52"/>
      <c r="K54" s="56"/>
      <c r="L54" t="str">
        <f t="shared" si="1"/>
        <v/>
      </c>
    </row>
    <row r="55" spans="1:12" ht="30" customHeight="1" thickBot="1" x14ac:dyDescent="0.3">
      <c r="A55" s="38"/>
      <c r="B55" s="106" t="s">
        <v>41</v>
      </c>
      <c r="C55" s="107"/>
      <c r="D55" s="107"/>
      <c r="E55" s="107"/>
      <c r="F55" s="107"/>
      <c r="G55" s="107"/>
      <c r="H55" s="107"/>
      <c r="I55" s="107"/>
      <c r="J55" s="107"/>
      <c r="K55" s="108"/>
      <c r="L55" t="str">
        <f t="shared" si="1"/>
        <v/>
      </c>
    </row>
    <row r="56" spans="1:12" ht="30" customHeight="1" x14ac:dyDescent="0.25">
      <c r="A56" s="38"/>
      <c r="B56" s="47">
        <f t="shared" ref="B56:B61" ca="1" si="12">MAX(INDIRECT(ADDRESS(ROW()-1,COLUMN())&amp;":"&amp;ADDRESS(1,COLUMN())))+1</f>
        <v>38</v>
      </c>
      <c r="C56" s="52"/>
      <c r="D56" s="49">
        <f ca="1">IF(IFERROR(FIND(#REF!,VLOOKUP(#REF!,INDIRECT("usos"&amp;L56),4,FALSE))&gt;0,FALSE),1,0)</f>
        <v>0</v>
      </c>
      <c r="E56" s="50"/>
      <c r="F56" s="48"/>
      <c r="G56" s="48"/>
      <c r="H56" s="74"/>
      <c r="I56" s="48"/>
      <c r="J56" s="63"/>
      <c r="K56" s="53"/>
      <c r="L56" t="str">
        <f t="shared" si="1"/>
        <v/>
      </c>
    </row>
    <row r="57" spans="1:12" ht="30" customHeight="1" x14ac:dyDescent="0.25">
      <c r="A57" s="38"/>
      <c r="B57" s="54">
        <f t="shared" ca="1" si="12"/>
        <v>39</v>
      </c>
      <c r="C57" s="52"/>
      <c r="D57" s="49">
        <f ca="1">IF(IFERROR(FIND(#REF!,VLOOKUP(#REF!,INDIRECT("usos"&amp;L57),4,FALSE))&gt;0,FALSE),1,0)</f>
        <v>0</v>
      </c>
      <c r="E57" s="50"/>
      <c r="F57" s="52"/>
      <c r="G57" s="52"/>
      <c r="H57" s="74"/>
      <c r="I57" s="52"/>
      <c r="J57" s="52"/>
      <c r="K57" s="29"/>
      <c r="L57" t="str">
        <f t="shared" si="1"/>
        <v/>
      </c>
    </row>
    <row r="58" spans="1:12" ht="30" customHeight="1" x14ac:dyDescent="0.25">
      <c r="A58" s="38"/>
      <c r="B58" s="54">
        <f t="shared" ca="1" si="12"/>
        <v>40</v>
      </c>
      <c r="C58" s="52"/>
      <c r="D58" s="49">
        <f ca="1">IF(IFERROR(FIND(#REF!,VLOOKUP(#REF!,INDIRECT("usos"&amp;L58),4,FALSE))&gt;0,FALSE),1,0)</f>
        <v>0</v>
      </c>
      <c r="E58" s="50"/>
      <c r="F58" s="52"/>
      <c r="G58" s="52"/>
      <c r="H58" s="74"/>
      <c r="I58" s="52"/>
      <c r="J58" s="52"/>
      <c r="K58" s="56"/>
      <c r="L58" t="str">
        <f t="shared" ref="L58" si="13">SUBSTITUTE(J58,"/","")</f>
        <v/>
      </c>
    </row>
    <row r="59" spans="1:12" ht="30" customHeight="1" x14ac:dyDescent="0.25">
      <c r="A59" s="38"/>
      <c r="B59" s="54">
        <f t="shared" ca="1" si="12"/>
        <v>41</v>
      </c>
      <c r="C59" s="52"/>
      <c r="D59" s="49">
        <f ca="1">IF(IFERROR(FIND(#REF!,VLOOKUP(#REF!,INDIRECT("usos"&amp;L59),4,FALSE))&gt;0,FALSE),1,0)</f>
        <v>0</v>
      </c>
      <c r="E59" s="50"/>
      <c r="F59" s="52"/>
      <c r="G59" s="52"/>
      <c r="H59" s="74"/>
      <c r="I59" s="52"/>
      <c r="J59" s="52"/>
      <c r="K59" s="56"/>
      <c r="L59" t="str">
        <f t="shared" si="1"/>
        <v/>
      </c>
    </row>
    <row r="60" spans="1:12" ht="30" customHeight="1" x14ac:dyDescent="0.25">
      <c r="A60" s="38"/>
      <c r="B60" s="54">
        <f t="shared" ca="1" si="12"/>
        <v>42</v>
      </c>
      <c r="C60" s="52"/>
      <c r="D60" s="49">
        <f ca="1">IF(IFERROR(FIND(#REF!,VLOOKUP(#REF!,INDIRECT("usos"&amp;L60),4,FALSE))&gt;0,FALSE),1,0)</f>
        <v>0</v>
      </c>
      <c r="E60" s="50"/>
      <c r="F60" s="52"/>
      <c r="G60" s="52"/>
      <c r="H60" s="74"/>
      <c r="I60" s="52"/>
      <c r="J60" s="52"/>
      <c r="K60" s="56"/>
      <c r="L60" t="str">
        <f t="shared" si="1"/>
        <v/>
      </c>
    </row>
    <row r="61" spans="1:12" ht="30" customHeight="1" thickBot="1" x14ac:dyDescent="0.3">
      <c r="A61" s="38"/>
      <c r="B61" s="54">
        <f t="shared" ca="1" si="12"/>
        <v>43</v>
      </c>
      <c r="C61" s="52"/>
      <c r="D61" s="49">
        <f ca="1">IF(IFERROR(FIND(#REF!,VLOOKUP(#REF!,INDIRECT("usos"&amp;L61),4,FALSE))&gt;0,FALSE),1,0)</f>
        <v>0</v>
      </c>
      <c r="E61" s="50"/>
      <c r="F61" s="52"/>
      <c r="G61" s="52"/>
      <c r="H61" s="74"/>
      <c r="I61" s="52"/>
      <c r="J61" s="52"/>
      <c r="K61" s="56"/>
      <c r="L61" t="str">
        <f t="shared" si="1"/>
        <v/>
      </c>
    </row>
    <row r="62" spans="1:12" ht="30" customHeight="1" thickBot="1" x14ac:dyDescent="0.3">
      <c r="A62" s="38"/>
      <c r="B62" s="106" t="s">
        <v>43</v>
      </c>
      <c r="C62" s="107"/>
      <c r="D62" s="107"/>
      <c r="E62" s="107"/>
      <c r="F62" s="107"/>
      <c r="G62" s="107"/>
      <c r="H62" s="107"/>
      <c r="I62" s="107"/>
      <c r="J62" s="107"/>
      <c r="K62" s="108"/>
      <c r="L62" t="str">
        <f t="shared" si="1"/>
        <v/>
      </c>
    </row>
    <row r="63" spans="1:12" ht="30" customHeight="1" x14ac:dyDescent="0.25">
      <c r="A63" s="38"/>
      <c r="B63" s="47">
        <f t="shared" ref="B63:B67" ca="1" si="14">MAX(INDIRECT(ADDRESS(ROW()-1,COLUMN())&amp;":"&amp;ADDRESS(1,COLUMN())))+1</f>
        <v>44</v>
      </c>
      <c r="C63" s="48"/>
      <c r="D63" s="49">
        <f ca="1">IF(IFERROR(FIND(#REF!,VLOOKUP(#REF!,INDIRECT("usos"&amp;L63),4,FALSE))&gt;0,FALSE),1,0)</f>
        <v>0</v>
      </c>
      <c r="E63" s="50"/>
      <c r="F63" s="48"/>
      <c r="G63" s="48"/>
      <c r="H63" s="74"/>
      <c r="I63" s="48"/>
      <c r="J63" s="63"/>
      <c r="K63" s="53"/>
      <c r="L63" t="str">
        <f t="shared" si="1"/>
        <v/>
      </c>
    </row>
    <row r="64" spans="1:12" ht="30" customHeight="1" x14ac:dyDescent="0.25">
      <c r="A64" s="38"/>
      <c r="B64" s="54">
        <f t="shared" ca="1" si="14"/>
        <v>45</v>
      </c>
      <c r="C64" s="52"/>
      <c r="D64" s="49">
        <f ca="1">IF(IFERROR(FIND(#REF!,VLOOKUP(#REF!,INDIRECT("usos"&amp;L64),4,FALSE))&gt;0,FALSE),1,0)</f>
        <v>0</v>
      </c>
      <c r="E64" s="50"/>
      <c r="F64" s="52"/>
      <c r="G64" s="52"/>
      <c r="H64" s="74"/>
      <c r="I64" s="52"/>
      <c r="J64" s="52"/>
      <c r="K64" s="56"/>
      <c r="L64" t="str">
        <f t="shared" si="1"/>
        <v/>
      </c>
    </row>
    <row r="65" spans="1:13" ht="30" customHeight="1" x14ac:dyDescent="0.25">
      <c r="A65" s="38"/>
      <c r="B65" s="54">
        <f t="shared" ca="1" si="14"/>
        <v>46</v>
      </c>
      <c r="C65" s="52"/>
      <c r="D65" s="49">
        <f ca="1">IF(IFERROR(FIND(#REF!,VLOOKUP(#REF!,INDIRECT("usos"&amp;L65),4,FALSE))&gt;0,FALSE),1,0)</f>
        <v>0</v>
      </c>
      <c r="E65" s="50"/>
      <c r="F65" s="52"/>
      <c r="G65" s="52"/>
      <c r="H65" s="74"/>
      <c r="I65" s="52"/>
      <c r="J65" s="52"/>
      <c r="K65" s="56"/>
      <c r="L65" t="str">
        <f t="shared" ref="L65" si="15">SUBSTITUTE(J65,"/","")</f>
        <v/>
      </c>
    </row>
    <row r="66" spans="1:13" ht="30" customHeight="1" x14ac:dyDescent="0.25">
      <c r="A66" s="38"/>
      <c r="B66" s="54">
        <f t="shared" ca="1" si="14"/>
        <v>47</v>
      </c>
      <c r="C66" s="52"/>
      <c r="D66" s="49">
        <f ca="1">IF(IFERROR(FIND(#REF!,VLOOKUP(#REF!,INDIRECT("usos"&amp;L66),4,FALSE))&gt;0,FALSE),1,0)</f>
        <v>0</v>
      </c>
      <c r="E66" s="50"/>
      <c r="F66" s="52"/>
      <c r="G66" s="52"/>
      <c r="H66" s="74"/>
      <c r="I66" s="52"/>
      <c r="J66" s="52"/>
      <c r="K66" s="56"/>
      <c r="L66" t="str">
        <f t="shared" ref="L66" si="16">SUBSTITUTE(J66,"/","")</f>
        <v/>
      </c>
    </row>
    <row r="67" spans="1:13" ht="30" customHeight="1" thickBot="1" x14ac:dyDescent="0.3">
      <c r="A67" s="38"/>
      <c r="B67" s="54">
        <f t="shared" ca="1" si="14"/>
        <v>48</v>
      </c>
      <c r="C67" s="52"/>
      <c r="D67" s="49">
        <f ca="1">IF(IFERROR(FIND(#REF!,VLOOKUP(#REF!,INDIRECT("usos"&amp;L67),4,FALSE))&gt;0,FALSE),1,0)</f>
        <v>0</v>
      </c>
      <c r="E67" s="50"/>
      <c r="F67" s="52"/>
      <c r="G67" s="52"/>
      <c r="H67" s="74"/>
      <c r="I67" s="52"/>
      <c r="J67" s="52"/>
      <c r="K67" s="56"/>
      <c r="L67" t="str">
        <f t="shared" si="1"/>
        <v/>
      </c>
    </row>
    <row r="68" spans="1:13" ht="30" customHeight="1" thickBot="1" x14ac:dyDescent="0.3">
      <c r="A68" s="38"/>
      <c r="B68" s="106" t="s">
        <v>45</v>
      </c>
      <c r="C68" s="107"/>
      <c r="D68" s="107"/>
      <c r="E68" s="107"/>
      <c r="F68" s="107"/>
      <c r="G68" s="107"/>
      <c r="H68" s="107"/>
      <c r="I68" s="107"/>
      <c r="J68" s="107"/>
      <c r="K68" s="108"/>
      <c r="L68" t="str">
        <f t="shared" ref="L68:L85" si="17">SUBSTITUTE(J68,"/","")</f>
        <v/>
      </c>
    </row>
    <row r="69" spans="1:13" ht="30" customHeight="1" x14ac:dyDescent="0.25">
      <c r="A69" s="38"/>
      <c r="B69" s="47">
        <f t="shared" ref="B69:B72" ca="1" si="18">MAX(INDIRECT(ADDRESS(ROW()-1,COLUMN())&amp;":"&amp;ADDRESS(1,COLUMN())))+1</f>
        <v>49</v>
      </c>
      <c r="C69" s="48"/>
      <c r="D69" s="49">
        <f ca="1">IF(IFERROR(FIND(#REF!,VLOOKUP(#REF!,INDIRECT("usos"&amp;L69),4,FALSE))&gt;0,FALSE),1,0)</f>
        <v>0</v>
      </c>
      <c r="E69" s="50"/>
      <c r="F69" s="48"/>
      <c r="G69" s="48"/>
      <c r="H69" s="74"/>
      <c r="I69" s="48"/>
      <c r="J69" s="63"/>
      <c r="K69" s="53"/>
      <c r="L69" t="str">
        <f t="shared" si="17"/>
        <v/>
      </c>
    </row>
    <row r="70" spans="1:13" ht="30" customHeight="1" x14ac:dyDescent="0.25">
      <c r="A70" s="38"/>
      <c r="B70" s="54">
        <f t="shared" ca="1" si="18"/>
        <v>50</v>
      </c>
      <c r="C70" s="48"/>
      <c r="D70" s="49">
        <f ca="1">IF(IFERROR(FIND(#REF!,VLOOKUP(#REF!,INDIRECT("usos"&amp;L70),4,FALSE))&gt;0,FALSE),1,0)</f>
        <v>0</v>
      </c>
      <c r="E70" s="50"/>
      <c r="F70" s="52"/>
      <c r="G70" s="52"/>
      <c r="H70" s="74"/>
      <c r="I70" s="52"/>
      <c r="J70" s="52"/>
      <c r="K70" s="56"/>
      <c r="L70" t="str">
        <f t="shared" ref="L70:L71" si="19">SUBSTITUTE(J70,"/","")</f>
        <v/>
      </c>
    </row>
    <row r="71" spans="1:13" ht="30" customHeight="1" x14ac:dyDescent="0.25">
      <c r="A71" s="38"/>
      <c r="B71" s="54">
        <f t="shared" ca="1" si="18"/>
        <v>51</v>
      </c>
      <c r="C71" s="48"/>
      <c r="D71" s="49">
        <f ca="1">IF(IFERROR(FIND(#REF!,VLOOKUP(#REF!,INDIRECT("usos"&amp;L71),4,FALSE))&gt;0,FALSE),1,0)</f>
        <v>0</v>
      </c>
      <c r="E71" s="50"/>
      <c r="F71" s="52"/>
      <c r="G71" s="52"/>
      <c r="H71" s="74"/>
      <c r="I71" s="52"/>
      <c r="J71" s="52"/>
      <c r="K71" s="56"/>
      <c r="L71" t="str">
        <f t="shared" si="19"/>
        <v/>
      </c>
    </row>
    <row r="72" spans="1:13" ht="30" customHeight="1" thickBot="1" x14ac:dyDescent="0.3">
      <c r="A72" s="38"/>
      <c r="B72" s="54">
        <f t="shared" ca="1" si="18"/>
        <v>52</v>
      </c>
      <c r="C72" s="52"/>
      <c r="D72" s="49">
        <f ca="1">IF(IFERROR(FIND(#REF!,VLOOKUP(#REF!,INDIRECT("usos"&amp;L72),4,FALSE))&gt;0,FALSE),1,0)</f>
        <v>0</v>
      </c>
      <c r="E72" s="50"/>
      <c r="F72" s="52"/>
      <c r="G72" s="52"/>
      <c r="H72" s="74"/>
      <c r="I72" s="52"/>
      <c r="J72" s="52"/>
      <c r="K72" s="56"/>
      <c r="L72" t="str">
        <f t="shared" si="17"/>
        <v/>
      </c>
    </row>
    <row r="73" spans="1:13" ht="30" customHeight="1" thickBot="1" x14ac:dyDescent="0.3">
      <c r="A73" s="38"/>
      <c r="B73" s="106" t="s">
        <v>46</v>
      </c>
      <c r="C73" s="107"/>
      <c r="D73" s="107"/>
      <c r="E73" s="107"/>
      <c r="F73" s="107"/>
      <c r="G73" s="107"/>
      <c r="H73" s="107"/>
      <c r="I73" s="107"/>
      <c r="J73" s="107"/>
      <c r="K73" s="108"/>
      <c r="L73" t="str">
        <f t="shared" si="17"/>
        <v/>
      </c>
    </row>
    <row r="74" spans="1:13" ht="30" customHeight="1" x14ac:dyDescent="0.25">
      <c r="A74" s="38"/>
      <c r="B74" s="47">
        <f t="shared" ref="B74:B80" ca="1" si="20">MAX(INDIRECT(ADDRESS(ROW()-1,COLUMN())&amp;":"&amp;ADDRESS(1,COLUMN())))+1</f>
        <v>53</v>
      </c>
      <c r="C74" s="48"/>
      <c r="D74" s="49" t="e">
        <f>IF(LEFT(#REF!,4)="3700",1,0)</f>
        <v>#REF!</v>
      </c>
      <c r="E74" s="50"/>
      <c r="F74" s="48"/>
      <c r="G74" s="48"/>
      <c r="H74" s="74"/>
      <c r="I74" s="48"/>
      <c r="J74" s="52"/>
      <c r="K74" s="53"/>
      <c r="L74" t="str">
        <f t="shared" si="17"/>
        <v/>
      </c>
      <c r="M74" s="90"/>
    </row>
    <row r="75" spans="1:13" ht="30" customHeight="1" x14ac:dyDescent="0.25">
      <c r="A75" s="38"/>
      <c r="B75" s="54">
        <f t="shared" ca="1" si="20"/>
        <v>54</v>
      </c>
      <c r="C75" s="52"/>
      <c r="D75" s="49" t="e">
        <f>IF(LEFT(#REF!,4)="3700",1,0)</f>
        <v>#REF!</v>
      </c>
      <c r="E75" s="50"/>
      <c r="F75" s="52"/>
      <c r="G75" s="52"/>
      <c r="H75" s="74"/>
      <c r="I75" s="52"/>
      <c r="J75" s="52"/>
      <c r="K75" s="56"/>
      <c r="L75" t="str">
        <f t="shared" si="17"/>
        <v/>
      </c>
    </row>
    <row r="76" spans="1:13" ht="30" customHeight="1" x14ac:dyDescent="0.25">
      <c r="A76" s="38"/>
      <c r="B76" s="54">
        <f t="shared" ca="1" si="20"/>
        <v>55</v>
      </c>
      <c r="C76" s="52"/>
      <c r="D76" s="49" t="e">
        <f>IF(LEFT(#REF!,4)="3700",1,0)</f>
        <v>#REF!</v>
      </c>
      <c r="E76" s="50"/>
      <c r="F76" s="52"/>
      <c r="G76" s="52"/>
      <c r="H76" s="74"/>
      <c r="I76" s="52"/>
      <c r="J76" s="52"/>
      <c r="K76" s="56"/>
      <c r="L76" t="str">
        <f t="shared" si="17"/>
        <v/>
      </c>
    </row>
    <row r="77" spans="1:13" ht="30" customHeight="1" x14ac:dyDescent="0.25">
      <c r="A77" s="38"/>
      <c r="B77" s="54">
        <f t="shared" ca="1" si="20"/>
        <v>56</v>
      </c>
      <c r="C77" s="52"/>
      <c r="D77" s="49" t="e">
        <f>IF(LEFT(#REF!,4)="3700",1,0)</f>
        <v>#REF!</v>
      </c>
      <c r="E77" s="50"/>
      <c r="F77" s="52"/>
      <c r="G77" s="52"/>
      <c r="H77" s="74"/>
      <c r="I77" s="52"/>
      <c r="J77" s="52"/>
      <c r="K77" s="56"/>
      <c r="L77" t="str">
        <f t="shared" ref="L77" si="21">SUBSTITUTE(J77,"/","")</f>
        <v/>
      </c>
    </row>
    <row r="78" spans="1:13" ht="30" customHeight="1" x14ac:dyDescent="0.25">
      <c r="A78" s="38"/>
      <c r="B78" s="54">
        <f t="shared" ca="1" si="20"/>
        <v>57</v>
      </c>
      <c r="C78" s="52"/>
      <c r="D78" s="49" t="e">
        <f>IF(LEFT(#REF!,4)="3700",1,0)</f>
        <v>#REF!</v>
      </c>
      <c r="E78" s="50"/>
      <c r="F78" s="52"/>
      <c r="G78" s="52"/>
      <c r="H78" s="74"/>
      <c r="I78" s="52"/>
      <c r="J78" s="52"/>
      <c r="K78" s="56"/>
      <c r="L78" t="str">
        <f t="shared" ref="L78:L79" si="22">SUBSTITUTE(J78,"/","")</f>
        <v/>
      </c>
    </row>
    <row r="79" spans="1:13" ht="30" customHeight="1" x14ac:dyDescent="0.25">
      <c r="A79" s="38"/>
      <c r="B79" s="54">
        <f t="shared" ca="1" si="20"/>
        <v>58</v>
      </c>
      <c r="C79" s="52"/>
      <c r="D79" s="49" t="e">
        <f>IF(LEFT(#REF!,4)="3700",1,0)</f>
        <v>#REF!</v>
      </c>
      <c r="E79" s="50"/>
      <c r="F79" s="52"/>
      <c r="G79" s="52"/>
      <c r="H79" s="74"/>
      <c r="I79" s="52"/>
      <c r="J79" s="52"/>
      <c r="K79" s="56"/>
      <c r="L79" t="str">
        <f t="shared" si="22"/>
        <v/>
      </c>
    </row>
    <row r="80" spans="1:13" ht="30" customHeight="1" thickBot="1" x14ac:dyDescent="0.3">
      <c r="A80" s="38"/>
      <c r="B80" s="54">
        <f t="shared" ca="1" si="20"/>
        <v>59</v>
      </c>
      <c r="C80" s="52"/>
      <c r="D80" s="49" t="e">
        <f>IF(LEFT(#REF!,4)="3700",1,0)</f>
        <v>#REF!</v>
      </c>
      <c r="E80" s="50"/>
      <c r="F80" s="52"/>
      <c r="G80" s="52"/>
      <c r="H80" s="74" t="str">
        <f ca="1">IFERROR(VLOOKUP(#REF!,INDIRECT("usos"&amp;L80),3,FALSE),"")</f>
        <v/>
      </c>
      <c r="I80" s="52"/>
      <c r="J80" s="52"/>
      <c r="K80" s="56"/>
      <c r="L80" t="str">
        <f t="shared" si="17"/>
        <v/>
      </c>
    </row>
    <row r="81" spans="1:13" ht="30" customHeight="1" thickBot="1" x14ac:dyDescent="0.3">
      <c r="A81" s="38"/>
      <c r="B81" s="106" t="s">
        <v>47</v>
      </c>
      <c r="C81" s="107"/>
      <c r="D81" s="107"/>
      <c r="E81" s="107"/>
      <c r="F81" s="107"/>
      <c r="G81" s="107"/>
      <c r="H81" s="107"/>
      <c r="I81" s="107"/>
      <c r="J81" s="107"/>
      <c r="K81" s="108"/>
      <c r="L81" t="str">
        <f t="shared" si="17"/>
        <v/>
      </c>
    </row>
    <row r="82" spans="1:13" ht="30" customHeight="1" x14ac:dyDescent="0.25">
      <c r="A82" s="38"/>
      <c r="B82" s="47">
        <f t="shared" ref="B82:B85" ca="1" si="23">MAX(INDIRECT(ADDRESS(ROW()-1,COLUMN())&amp;":"&amp;ADDRESS(1,COLUMN())))+1</f>
        <v>60</v>
      </c>
      <c r="C82" s="48"/>
      <c r="D82" s="49" t="e">
        <f>IF(LEFT(#REF!,4)&lt;&gt;"3700",1,0)</f>
        <v>#REF!</v>
      </c>
      <c r="E82" s="50"/>
      <c r="F82" s="52"/>
      <c r="G82" s="52"/>
      <c r="H82" s="74"/>
      <c r="I82" s="48"/>
      <c r="J82" s="52"/>
      <c r="K82" s="53"/>
      <c r="L82" t="str">
        <f t="shared" si="17"/>
        <v/>
      </c>
      <c r="M82" s="90"/>
    </row>
    <row r="83" spans="1:13" ht="30" customHeight="1" x14ac:dyDescent="0.25">
      <c r="A83" s="38"/>
      <c r="B83" s="54">
        <f t="shared" ca="1" si="23"/>
        <v>61</v>
      </c>
      <c r="C83" s="52"/>
      <c r="D83" s="49" t="e">
        <f>IF(LEFT(#REF!,4)&lt;&gt;"3700",1,0)</f>
        <v>#REF!</v>
      </c>
      <c r="E83" s="50"/>
      <c r="F83" s="52"/>
      <c r="G83" s="52"/>
      <c r="H83" s="74"/>
      <c r="I83" s="52"/>
      <c r="J83" s="52"/>
      <c r="K83" s="56"/>
      <c r="L83" t="str">
        <f t="shared" si="17"/>
        <v/>
      </c>
    </row>
    <row r="84" spans="1:13" ht="30" customHeight="1" x14ac:dyDescent="0.25">
      <c r="A84" s="38"/>
      <c r="B84" s="54">
        <f t="shared" ca="1" si="23"/>
        <v>62</v>
      </c>
      <c r="C84" s="52"/>
      <c r="D84" s="49" t="e">
        <f>IF(LEFT(#REF!,4)&lt;&gt;"3700",1,0)</f>
        <v>#REF!</v>
      </c>
      <c r="E84" s="50"/>
      <c r="F84" s="52"/>
      <c r="G84" s="52"/>
      <c r="H84" s="74"/>
      <c r="I84" s="52"/>
      <c r="J84" s="52"/>
      <c r="K84" s="56"/>
      <c r="L84" t="str">
        <f t="shared" ref="L84" si="24">SUBSTITUTE(J84,"/","")</f>
        <v/>
      </c>
    </row>
    <row r="85" spans="1:13" ht="30" customHeight="1" x14ac:dyDescent="0.25">
      <c r="A85" s="38"/>
      <c r="B85" s="54">
        <f t="shared" ca="1" si="23"/>
        <v>63</v>
      </c>
      <c r="C85" s="100"/>
      <c r="D85" s="101" t="e">
        <f>IF(LEFT(#REF!,4)&lt;&gt;"3700",1,0)</f>
        <v>#REF!</v>
      </c>
      <c r="E85" s="50"/>
      <c r="F85" s="102"/>
      <c r="G85" s="102"/>
      <c r="H85" s="74"/>
      <c r="I85" s="102"/>
      <c r="J85" s="102"/>
      <c r="K85" s="103"/>
      <c r="L85" t="str">
        <f t="shared" si="17"/>
        <v/>
      </c>
    </row>
    <row r="86" spans="1:13" ht="38.25" customHeight="1" x14ac:dyDescent="0.25">
      <c r="A86" s="38"/>
      <c r="B86" s="38"/>
      <c r="C86" s="38"/>
      <c r="D86" s="38"/>
      <c r="E86" s="65"/>
      <c r="F86" s="38"/>
      <c r="G86" s="66" t="s">
        <v>48</v>
      </c>
      <c r="H86" s="67" t="s">
        <v>49</v>
      </c>
      <c r="I86" s="68"/>
      <c r="J86" s="68"/>
      <c r="K86" s="38"/>
    </row>
    <row r="87" spans="1:13" ht="19.5" customHeight="1" thickBot="1" x14ac:dyDescent="0.3">
      <c r="A87" s="38"/>
      <c r="B87" s="38"/>
      <c r="C87" s="38"/>
      <c r="D87" s="38"/>
      <c r="E87" s="65"/>
      <c r="F87" s="38"/>
      <c r="G87" s="87">
        <f>SUMIFS(G13:G85,J13:J85,F3)</f>
        <v>90</v>
      </c>
      <c r="H87" s="81">
        <f>SUMIFS(H13:H85,J13:J85,F3)</f>
        <v>10</v>
      </c>
      <c r="I87" s="69"/>
      <c r="J87" s="69"/>
      <c r="K87" s="70"/>
    </row>
    <row r="88" spans="1:13" s="8" customFormat="1" ht="19.5" customHeight="1" x14ac:dyDescent="0.25">
      <c r="A88" s="30"/>
      <c r="B88" s="30"/>
      <c r="C88" s="30"/>
      <c r="D88" s="30"/>
      <c r="E88" s="30"/>
      <c r="F88" s="30"/>
      <c r="G88" s="30"/>
      <c r="H88" s="82"/>
      <c r="I88" s="71"/>
      <c r="J88" s="71"/>
      <c r="K88" s="72"/>
      <c r="L88"/>
      <c r="M88" s="7"/>
    </row>
    <row r="89" spans="1:13" s="8" customFormat="1" ht="19.5" customHeight="1" x14ac:dyDescent="0.25">
      <c r="A89" s="30"/>
      <c r="B89" s="30"/>
      <c r="C89" s="30"/>
      <c r="D89" s="30"/>
      <c r="E89" s="30"/>
      <c r="F89" s="30"/>
      <c r="G89" s="30"/>
      <c r="H89" s="82"/>
      <c r="I89" s="71"/>
      <c r="J89" s="71"/>
      <c r="K89" s="72"/>
      <c r="L89"/>
      <c r="M89" s="7"/>
    </row>
    <row r="90" spans="1:13" s="8" customFormat="1" ht="19.5" customHeight="1" x14ac:dyDescent="0.25">
      <c r="A90" s="30"/>
      <c r="B90" s="30"/>
      <c r="C90" s="30"/>
      <c r="D90" s="30"/>
      <c r="E90" s="35"/>
      <c r="F90" s="30"/>
      <c r="G90" s="73"/>
      <c r="H90" s="82"/>
      <c r="I90" s="71"/>
      <c r="J90" s="71"/>
      <c r="K90" s="72"/>
      <c r="L90"/>
      <c r="M90" s="7"/>
    </row>
    <row r="91" spans="1:13" s="8" customFormat="1" ht="19.5" customHeight="1" x14ac:dyDescent="0.25">
      <c r="A91" s="30"/>
      <c r="B91" s="30"/>
      <c r="C91" s="30"/>
      <c r="D91" s="30" t="s">
        <v>50</v>
      </c>
      <c r="E91" s="109" t="s">
        <v>51</v>
      </c>
      <c r="F91" s="110"/>
      <c r="G91" s="110"/>
      <c r="H91" s="111"/>
      <c r="I91" s="71"/>
      <c r="J91" s="71"/>
      <c r="K91" s="72"/>
      <c r="L91"/>
      <c r="M91" s="7"/>
    </row>
    <row r="92" spans="1:13" s="8" customFormat="1" ht="28.8" x14ac:dyDescent="0.25">
      <c r="A92" s="30"/>
      <c r="B92" s="30"/>
      <c r="C92" s="30"/>
      <c r="D92" s="30">
        <v>2</v>
      </c>
      <c r="E92" s="92"/>
      <c r="F92" s="98" t="s">
        <v>52</v>
      </c>
      <c r="G92" s="98" t="s">
        <v>53</v>
      </c>
      <c r="H92" s="99"/>
      <c r="I92" s="71"/>
      <c r="J92" s="71"/>
      <c r="K92" s="72"/>
      <c r="L92"/>
      <c r="M92" s="7"/>
    </row>
    <row r="93" spans="1:13" s="8" customFormat="1" ht="19.5" customHeight="1" x14ac:dyDescent="0.25">
      <c r="A93" s="30"/>
      <c r="B93" s="30"/>
      <c r="C93" s="30"/>
      <c r="D93" s="30"/>
      <c r="E93" s="75" t="s">
        <v>54</v>
      </c>
      <c r="F93" s="76">
        <v>60</v>
      </c>
      <c r="G93" s="76">
        <f>SUMIFS(H13:H85,I13:I85,D92)</f>
        <v>10</v>
      </c>
      <c r="H93" s="78" t="str">
        <f>IF(G93&gt;=F93,"✔", "✘")</f>
        <v>✘</v>
      </c>
      <c r="I93" s="71"/>
      <c r="J93" s="71"/>
      <c r="K93" s="72"/>
      <c r="L93"/>
      <c r="M93" s="7"/>
    </row>
    <row r="94" spans="1:13" s="8" customFormat="1" ht="15.6" x14ac:dyDescent="0.25">
      <c r="A94" s="30"/>
      <c r="B94" s="30"/>
      <c r="C94" s="30"/>
      <c r="D94" s="30"/>
      <c r="E94" s="93" t="s">
        <v>55</v>
      </c>
      <c r="F94" s="94">
        <v>32</v>
      </c>
      <c r="G94" s="94">
        <f>SUMIFS(H21:H61,I21:I61,D92)</f>
        <v>0</v>
      </c>
      <c r="H94" s="78" t="str">
        <f>IF(G94&gt;=F94,"✔", "✘")</f>
        <v>✘</v>
      </c>
      <c r="I94" s="71"/>
      <c r="J94" s="71"/>
      <c r="K94" s="72"/>
      <c r="L94"/>
      <c r="M94" s="7"/>
    </row>
    <row r="95" spans="1:13" s="8" customFormat="1" ht="28.8" x14ac:dyDescent="0.25">
      <c r="A95" s="30"/>
      <c r="B95" s="30"/>
      <c r="C95" s="30"/>
      <c r="D95" s="30"/>
      <c r="E95" s="75" t="s">
        <v>56</v>
      </c>
      <c r="F95" s="76">
        <v>10</v>
      </c>
      <c r="G95" s="76">
        <f>SUMIFS(H13:H19,I13:I19,D92)</f>
        <v>10</v>
      </c>
      <c r="H95" s="78" t="str">
        <f>IF(G95&gt;=F95,"✔", "✘")</f>
        <v>✔</v>
      </c>
      <c r="I95" s="71"/>
      <c r="J95" s="71"/>
      <c r="K95" s="72"/>
      <c r="L95"/>
      <c r="M95" s="7"/>
    </row>
    <row r="96" spans="1:13" s="8" customFormat="1" ht="19.5" customHeight="1" x14ac:dyDescent="0.25">
      <c r="A96" s="30"/>
      <c r="B96" s="30"/>
      <c r="C96" s="30"/>
      <c r="D96" s="30"/>
      <c r="E96" s="95" t="s">
        <v>57</v>
      </c>
      <c r="F96" s="96">
        <v>4</v>
      </c>
      <c r="G96" s="96">
        <f>SUMIFS(H63:H67,I63:I67,D92)</f>
        <v>0</v>
      </c>
      <c r="H96" s="78" t="str">
        <f>IF(G96&gt;=F96,"✔", "✘")</f>
        <v>✘</v>
      </c>
      <c r="I96" s="71"/>
      <c r="J96" s="71"/>
      <c r="K96" s="72"/>
      <c r="L96"/>
      <c r="M96" s="7"/>
    </row>
    <row r="97" spans="1:14" customFormat="1" ht="19.5" customHeight="1" x14ac:dyDescent="0.25">
      <c r="C97" s="71"/>
      <c r="D97" s="72"/>
      <c r="E97" s="71"/>
      <c r="F97" s="72"/>
      <c r="G97" s="71"/>
      <c r="H97" s="72"/>
      <c r="I97" s="71"/>
    </row>
    <row r="98" spans="1:14" s="8" customFormat="1" ht="19.5" customHeight="1" x14ac:dyDescent="0.25">
      <c r="A98" s="30"/>
      <c r="B98" s="30"/>
      <c r="C98" s="30"/>
      <c r="D98" s="30"/>
      <c r="E98" s="30"/>
      <c r="F98" s="30"/>
      <c r="G98" s="30"/>
      <c r="H98" s="82"/>
      <c r="I98" s="71"/>
      <c r="J98" s="71"/>
      <c r="K98" s="72"/>
      <c r="L98"/>
      <c r="M98" s="7"/>
    </row>
    <row r="99" spans="1:14" s="8" customFormat="1" ht="19.5" customHeight="1" x14ac:dyDescent="0.25">
      <c r="A99" s="30"/>
      <c r="B99" s="30"/>
      <c r="C99" s="30"/>
      <c r="D99" s="30"/>
      <c r="E99" s="35"/>
      <c r="F99" s="30"/>
      <c r="G99" s="30"/>
      <c r="H99" s="82"/>
      <c r="I99" s="71"/>
      <c r="J99" s="71"/>
      <c r="K99" s="72"/>
      <c r="L99"/>
      <c r="M99" s="7"/>
    </row>
    <row r="100" spans="1:14" s="8" customFormat="1" ht="19.5" customHeight="1" x14ac:dyDescent="0.25">
      <c r="A100" s="30"/>
      <c r="B100" s="30"/>
      <c r="C100" s="30"/>
      <c r="D100" s="30"/>
      <c r="E100" s="109" t="s">
        <v>58</v>
      </c>
      <c r="F100" s="110"/>
      <c r="G100" s="110"/>
      <c r="H100" s="111"/>
      <c r="I100" s="72"/>
      <c r="J100" s="72"/>
      <c r="K100" s="72"/>
      <c r="L100"/>
      <c r="M100" s="7"/>
    </row>
    <row r="101" spans="1:14" s="8" customFormat="1" ht="34.5" customHeight="1" x14ac:dyDescent="0.25">
      <c r="A101" s="30"/>
      <c r="B101" s="30"/>
      <c r="C101" s="30"/>
      <c r="D101" s="30"/>
      <c r="E101" s="92"/>
      <c r="F101" s="98" t="s">
        <v>52</v>
      </c>
      <c r="G101" s="98" t="s">
        <v>53</v>
      </c>
      <c r="H101" s="99" t="s">
        <v>59</v>
      </c>
      <c r="I101" s="72"/>
      <c r="J101" s="72"/>
      <c r="K101" s="72"/>
      <c r="L101"/>
      <c r="M101" s="7"/>
    </row>
    <row r="102" spans="1:14" s="8" customFormat="1" ht="19.5" customHeight="1" x14ac:dyDescent="0.25">
      <c r="A102" s="30"/>
      <c r="B102" s="30"/>
      <c r="C102" s="30"/>
      <c r="D102" s="30"/>
      <c r="E102" s="75" t="str">
        <f>SUBSTITUTE(B20,"Wyzwania kierunkowe: ", "",1)</f>
        <v>MĄDROŚĆ I FILOZOFIA</v>
      </c>
      <c r="F102" s="76">
        <v>16</v>
      </c>
      <c r="G102" s="76">
        <f>SUM(H21:H26)</f>
        <v>0</v>
      </c>
      <c r="H102" s="77">
        <f>G102/F102</f>
        <v>0</v>
      </c>
      <c r="I102" s="72"/>
      <c r="J102" s="72"/>
      <c r="K102" s="72"/>
      <c r="L102"/>
      <c r="M102" s="7"/>
    </row>
    <row r="103" spans="1:14" s="8" customFormat="1" ht="19.5" customHeight="1" x14ac:dyDescent="0.25">
      <c r="A103" s="30"/>
      <c r="B103" s="30"/>
      <c r="C103" s="30"/>
      <c r="D103" s="30"/>
      <c r="E103" s="95" t="str">
        <f>SUBSTITUTE(B27,"Wyzwania kierunkowe: ","",1)</f>
        <v>DEMOS I POLIS</v>
      </c>
      <c r="F103" s="96">
        <v>16</v>
      </c>
      <c r="G103" s="96">
        <f>SUM(H28:H33)</f>
        <v>0</v>
      </c>
      <c r="H103" s="97">
        <f t="shared" ref="H103:H108" si="25">G103/F103</f>
        <v>0</v>
      </c>
      <c r="I103" s="72"/>
      <c r="J103" s="72"/>
      <c r="K103" s="72"/>
      <c r="L103"/>
      <c r="M103" s="7"/>
    </row>
    <row r="104" spans="1:14" s="8" customFormat="1" ht="17.100000000000001" customHeight="1" x14ac:dyDescent="0.25">
      <c r="A104" s="30"/>
      <c r="B104" s="30"/>
      <c r="C104" s="30"/>
      <c r="D104" s="30"/>
      <c r="E104" s="75" t="str">
        <f>SUBSTITUTE(B34,"Wyzwania kierunkowe: ","",1)</f>
        <v>HISTORIE I TOŻSAMOŚCI</v>
      </c>
      <c r="F104" s="76">
        <v>16</v>
      </c>
      <c r="G104" s="76">
        <f>SUM(H35:H40)</f>
        <v>0</v>
      </c>
      <c r="H104" s="77">
        <f t="shared" si="25"/>
        <v>0</v>
      </c>
      <c r="I104" s="72"/>
      <c r="J104" s="72"/>
      <c r="K104" s="72"/>
      <c r="L104"/>
      <c r="M104" s="7"/>
    </row>
    <row r="105" spans="1:14" s="8" customFormat="1" ht="19.5" customHeight="1" x14ac:dyDescent="0.25">
      <c r="A105" s="30"/>
      <c r="B105" s="30"/>
      <c r="C105" s="30"/>
      <c r="D105" s="30"/>
      <c r="E105" s="95" t="str">
        <f>SUBSTITUTE(B41,"Wyzwania kierunkowe: ","",1)</f>
        <v>KULTURY I RELIGIE</v>
      </c>
      <c r="F105" s="96">
        <v>16</v>
      </c>
      <c r="G105" s="96">
        <f>SUM(H42:H47)</f>
        <v>0</v>
      </c>
      <c r="H105" s="97">
        <f t="shared" si="25"/>
        <v>0</v>
      </c>
      <c r="I105" s="72"/>
      <c r="J105" s="72"/>
      <c r="K105" s="72"/>
      <c r="L105"/>
      <c r="M105" s="7"/>
    </row>
    <row r="106" spans="1:14" s="8" customFormat="1" ht="19.5" customHeight="1" x14ac:dyDescent="0.25">
      <c r="A106" s="30"/>
      <c r="B106" s="30"/>
      <c r="C106" s="30"/>
      <c r="D106" s="30"/>
      <c r="E106" s="75" t="str">
        <f>SUBSTITUTE(B48,"Wyzwania kierunkowe: ","",1)</f>
        <v>THEATRUM MUNDI</v>
      </c>
      <c r="F106" s="76">
        <v>16</v>
      </c>
      <c r="G106" s="76">
        <f>SUM(H49:H54)</f>
        <v>0</v>
      </c>
      <c r="H106" s="77">
        <f t="shared" si="25"/>
        <v>0</v>
      </c>
      <c r="I106" s="72"/>
      <c r="J106" s="72"/>
      <c r="K106" s="72"/>
      <c r="L106"/>
      <c r="M106" s="7"/>
    </row>
    <row r="107" spans="1:14" s="8" customFormat="1" ht="19.5" customHeight="1" x14ac:dyDescent="0.25">
      <c r="A107" s="30"/>
      <c r="B107" s="30"/>
      <c r="C107" s="30"/>
      <c r="D107" s="30"/>
      <c r="E107" s="95" t="str">
        <f>SUBSTITUTE(B55,"Wyzwania kierunkowe: ","",1)</f>
        <v>ZWIERZĘTA I ŚRODOWISKO</v>
      </c>
      <c r="F107" s="96">
        <v>16</v>
      </c>
      <c r="G107" s="96">
        <f>SUM(H56:H61)</f>
        <v>0</v>
      </c>
      <c r="H107" s="97">
        <f t="shared" si="25"/>
        <v>0</v>
      </c>
      <c r="I107" s="72"/>
      <c r="J107" s="72"/>
      <c r="K107" s="72"/>
      <c r="L107"/>
      <c r="M107" s="7"/>
    </row>
    <row r="108" spans="1:14" s="8" customFormat="1" ht="19.5" customHeight="1" x14ac:dyDescent="0.25">
      <c r="A108" s="30"/>
      <c r="B108" s="30"/>
      <c r="C108" s="30"/>
      <c r="D108" s="30"/>
      <c r="E108" s="75" t="s">
        <v>60</v>
      </c>
      <c r="F108" s="76">
        <v>9</v>
      </c>
      <c r="G108" s="76">
        <f>SUM(H63:H67)</f>
        <v>0</v>
      </c>
      <c r="H108" s="77">
        <f t="shared" si="25"/>
        <v>0</v>
      </c>
      <c r="I108" s="72"/>
      <c r="J108" s="72"/>
      <c r="K108" s="72"/>
      <c r="L108"/>
      <c r="M108" s="7"/>
    </row>
    <row r="109" spans="1:14" s="8" customFormat="1" ht="19.5" customHeight="1" x14ac:dyDescent="0.25">
      <c r="A109" s="30"/>
      <c r="B109" s="30"/>
      <c r="C109" s="30"/>
      <c r="D109" s="30"/>
      <c r="E109" s="95" t="s">
        <v>61</v>
      </c>
      <c r="F109" s="96">
        <v>90</v>
      </c>
      <c r="G109" s="96">
        <f>SUM(G82:G85)</f>
        <v>0</v>
      </c>
      <c r="H109" s="97">
        <f t="shared" ref="H109:H111" si="26">G109/F109</f>
        <v>0</v>
      </c>
      <c r="I109" s="72"/>
      <c r="J109" s="72"/>
      <c r="K109" s="72"/>
      <c r="L109"/>
      <c r="M109" s="7"/>
    </row>
    <row r="110" spans="1:14" s="8" customFormat="1" ht="18.899999999999999" customHeight="1" x14ac:dyDescent="0.25">
      <c r="A110" s="30"/>
      <c r="B110" s="30"/>
      <c r="C110" s="30"/>
      <c r="D110" s="30"/>
      <c r="E110" s="75" t="s">
        <v>45</v>
      </c>
      <c r="F110" s="76">
        <v>8</v>
      </c>
      <c r="G110" s="76">
        <f>SUM(H69:H72)</f>
        <v>0</v>
      </c>
      <c r="H110" s="77">
        <f t="shared" si="26"/>
        <v>0</v>
      </c>
      <c r="I110" s="73"/>
      <c r="J110" s="73"/>
      <c r="K110" s="72"/>
      <c r="L110"/>
      <c r="M110" s="89"/>
    </row>
    <row r="111" spans="1:14" s="8" customFormat="1" ht="20.100000000000001" customHeight="1" x14ac:dyDescent="0.25">
      <c r="A111" s="30"/>
      <c r="B111" s="30"/>
      <c r="C111" s="30"/>
      <c r="D111" s="30"/>
      <c r="E111" s="95" t="s">
        <v>62</v>
      </c>
      <c r="F111" s="96">
        <v>24</v>
      </c>
      <c r="G111" s="96">
        <f ca="1">SUM(H74:H80)</f>
        <v>0</v>
      </c>
      <c r="H111" s="97">
        <f t="shared" ca="1" si="26"/>
        <v>0</v>
      </c>
      <c r="I111" s="73"/>
      <c r="J111" s="73"/>
      <c r="K111" s="72"/>
      <c r="L111"/>
      <c r="M111" s="7"/>
    </row>
    <row r="112" spans="1:14" s="8" customFormat="1" ht="34.5" customHeight="1" x14ac:dyDescent="0.25">
      <c r="E112" s="12"/>
      <c r="G112" s="14"/>
      <c r="H112" s="83"/>
      <c r="I112" s="13"/>
      <c r="J112" s="13"/>
      <c r="L112"/>
      <c r="M112" s="105"/>
      <c r="N112" s="105"/>
    </row>
    <row r="113" spans="2:14" s="16" customFormat="1" ht="15.6" x14ac:dyDescent="0.25">
      <c r="B113" s="118" t="s">
        <v>63</v>
      </c>
      <c r="C113" s="118"/>
      <c r="D113" s="118"/>
      <c r="E113" s="118"/>
      <c r="F113" s="15"/>
      <c r="G113" s="112" t="s">
        <v>64</v>
      </c>
      <c r="H113" s="112"/>
      <c r="I113" s="112"/>
      <c r="J113" s="112"/>
      <c r="K113" s="112"/>
      <c r="L113"/>
      <c r="M113" s="4"/>
      <c r="N113" s="4"/>
    </row>
    <row r="114" spans="2:14" s="16" customFormat="1" ht="27" customHeight="1" x14ac:dyDescent="0.25">
      <c r="B114" s="104" t="s">
        <v>65</v>
      </c>
      <c r="C114" s="104"/>
      <c r="D114" s="104"/>
      <c r="E114" s="104"/>
      <c r="F114" s="104"/>
      <c r="G114" s="9"/>
      <c r="H114" s="10"/>
      <c r="I114" s="10"/>
      <c r="J114" s="10"/>
      <c r="K114" s="10"/>
      <c r="L114"/>
      <c r="M114" s="27"/>
      <c r="N114" s="28"/>
    </row>
    <row r="115" spans="2:14" s="16" customFormat="1" x14ac:dyDescent="0.25">
      <c r="B115" s="104"/>
      <c r="C115" s="104"/>
      <c r="D115" s="104"/>
      <c r="E115" s="104"/>
      <c r="F115" s="104"/>
      <c r="G115" s="24"/>
      <c r="H115" s="84"/>
      <c r="I115" s="25"/>
      <c r="J115" s="25"/>
      <c r="K115" s="25"/>
      <c r="L115"/>
      <c r="M115" s="27"/>
      <c r="N115" s="28"/>
    </row>
    <row r="116" spans="2:14" s="16" customFormat="1" ht="13.5" customHeight="1" x14ac:dyDescent="0.25">
      <c r="B116" s="104"/>
      <c r="C116" s="104"/>
      <c r="D116" s="104"/>
      <c r="E116" s="104"/>
      <c r="F116" s="104"/>
      <c r="G116" s="26" t="s">
        <v>66</v>
      </c>
      <c r="H116" s="10"/>
      <c r="I116" s="11"/>
      <c r="J116" s="11"/>
      <c r="K116" s="11"/>
      <c r="L116"/>
      <c r="M116" s="27"/>
      <c r="N116" s="28"/>
    </row>
    <row r="117" spans="2:14" s="8" customFormat="1" x14ac:dyDescent="0.25">
      <c r="B117" s="104"/>
      <c r="C117" s="104"/>
      <c r="D117" s="104"/>
      <c r="E117" s="104"/>
      <c r="F117" s="104"/>
      <c r="G117" s="17"/>
      <c r="H117" s="85"/>
      <c r="I117" s="18"/>
      <c r="J117" s="18"/>
      <c r="K117" s="18"/>
      <c r="L117"/>
      <c r="M117" s="7"/>
    </row>
    <row r="118" spans="2:14" s="8" customFormat="1" ht="15.6" x14ac:dyDescent="0.25">
      <c r="E118" s="19"/>
      <c r="G118" s="20"/>
      <c r="H118" s="21"/>
      <c r="I118" s="16"/>
      <c r="J118" s="16"/>
      <c r="L118"/>
      <c r="M118" s="7"/>
    </row>
    <row r="119" spans="2:14" s="8" customFormat="1" ht="13.2" x14ac:dyDescent="0.25">
      <c r="B119" s="22"/>
      <c r="C119" s="23"/>
      <c r="D119" s="22"/>
      <c r="E119" s="23"/>
      <c r="F119" s="22"/>
      <c r="G119" s="23"/>
      <c r="H119" s="22"/>
      <c r="I119" s="23"/>
      <c r="J119" s="22"/>
      <c r="K119" s="23"/>
      <c r="L119"/>
      <c r="M119" s="7"/>
    </row>
    <row r="120" spans="2:14" s="8" customFormat="1" ht="13.5" customHeight="1" x14ac:dyDescent="0.25">
      <c r="B120" s="7"/>
      <c r="D120" s="7"/>
      <c r="F120" s="7"/>
      <c r="H120" s="7"/>
      <c r="J120" s="7"/>
      <c r="L120"/>
      <c r="M120" s="7"/>
    </row>
    <row r="121" spans="2:14" s="8" customFormat="1" ht="13.2" x14ac:dyDescent="0.25">
      <c r="B121" s="4"/>
      <c r="C121" s="1"/>
      <c r="D121" s="4"/>
      <c r="E121" s="1"/>
      <c r="F121" s="4"/>
      <c r="G121" s="1"/>
      <c r="H121" s="4"/>
      <c r="I121" s="1"/>
      <c r="J121" s="4"/>
      <c r="K121" s="1"/>
      <c r="L121"/>
      <c r="M121" s="7"/>
    </row>
    <row r="122" spans="2:14" s="23" customFormat="1" ht="13.2" x14ac:dyDescent="0.25">
      <c r="B122" s="4"/>
      <c r="C122" s="1"/>
      <c r="D122" s="4"/>
      <c r="E122" s="1"/>
      <c r="F122" s="4"/>
      <c r="G122" s="1"/>
      <c r="H122" s="4"/>
      <c r="I122" s="1"/>
      <c r="J122" s="4"/>
      <c r="K122" s="1"/>
      <c r="L122"/>
      <c r="M122" s="22"/>
    </row>
    <row r="123" spans="2:14" s="8" customFormat="1" ht="13.2" x14ac:dyDescent="0.25">
      <c r="B123" s="4"/>
      <c r="C123" s="1"/>
      <c r="D123" s="4"/>
      <c r="E123" s="1"/>
      <c r="F123" s="4"/>
      <c r="G123" s="1"/>
      <c r="H123" s="4"/>
      <c r="I123" s="1"/>
      <c r="J123" s="4"/>
      <c r="K123" s="1"/>
      <c r="L123"/>
      <c r="M123" s="7"/>
    </row>
  </sheetData>
  <sheetProtection formatCells="0" insertRows="0" deleteRows="0"/>
  <mergeCells count="19">
    <mergeCell ref="B113:E113"/>
    <mergeCell ref="M1:M2"/>
    <mergeCell ref="B1:K2"/>
    <mergeCell ref="B114:F117"/>
    <mergeCell ref="M112:N112"/>
    <mergeCell ref="B20:K20"/>
    <mergeCell ref="B12:K12"/>
    <mergeCell ref="B62:K62"/>
    <mergeCell ref="E91:H91"/>
    <mergeCell ref="E100:H100"/>
    <mergeCell ref="B73:K73"/>
    <mergeCell ref="B68:K68"/>
    <mergeCell ref="G113:K113"/>
    <mergeCell ref="B81:K81"/>
    <mergeCell ref="B27:K27"/>
    <mergeCell ref="B34:K34"/>
    <mergeCell ref="B41:K41"/>
    <mergeCell ref="B48:K48"/>
    <mergeCell ref="B55:K55"/>
  </mergeCells>
  <phoneticPr fontId="0" type="noConversion"/>
  <conditionalFormatting sqref="H88:H89">
    <cfRule type="cellIs" dxfId="5" priority="105" operator="equal">
      <formula>"✘"</formula>
    </cfRule>
    <cfRule type="cellIs" dxfId="4" priority="106" operator="equal">
      <formula>"✔"</formula>
    </cfRule>
  </conditionalFormatting>
  <conditionalFormatting sqref="H93:H96">
    <cfRule type="cellIs" dxfId="3" priority="109" operator="equal">
      <formula>"✘"</formula>
    </cfRule>
    <cfRule type="cellIs" dxfId="2" priority="110" operator="equal">
      <formula>"✔"</formula>
    </cfRule>
  </conditionalFormatting>
  <conditionalFormatting sqref="H98">
    <cfRule type="cellIs" dxfId="1" priority="111" operator="equal">
      <formula>"✘"</formula>
    </cfRule>
    <cfRule type="cellIs" dxfId="0" priority="112" operator="equal">
      <formula>"✔"</formula>
    </cfRule>
  </conditionalFormatting>
  <conditionalFormatting sqref="H102:H111">
    <cfRule type="dataBar" priority="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{13140845-3E1E-47FC-A7D5-D4F498233C60}</x14:id>
        </ext>
      </extLst>
    </cfRule>
  </conditionalFormatting>
  <dataValidations count="2">
    <dataValidation type="list" showInputMessage="1" showErrorMessage="1" sqref="I49:I54 I56:I61 I74:I80 I69:I72 I82:I85 I13:I19 I21:I26 I28:I33 I35:I40 I42:I47 I63:I67" xr:uid="{6A4FA9FC-57EF-4D45-BF1F-4DA114DE8DF5}">
      <formula1>Etap</formula1>
    </dataValidation>
    <dataValidation showInputMessage="1" showErrorMessage="1" sqref="K1:K1048576" xr:uid="{A1239A39-E656-410A-A1F0-355C21882C64}"/>
  </dataValidations>
  <hyperlinks>
    <hyperlink ref="K9" r:id="rId1" xr:uid="{94DD2352-5BBD-466C-AF4E-6455C18560DE}"/>
    <hyperlink ref="K8" r:id="rId2" xr:uid="{AECF2EFE-708E-430C-9856-42283BB5389D}"/>
  </hyperlinks>
  <printOptions horizontalCentered="1"/>
  <pageMargins left="0.7" right="0.7" top="0.75" bottom="0.75" header="0.3" footer="0.3"/>
  <pageSetup paperSize="9" scale="66" fitToHeight="0" orientation="portrait" r:id="rId3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140845-3E1E-47FC-A7D5-D4F498233C60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H102:H111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68CC261-58D7-4BE3-9EB6-D606B1FD56AD}">
          <x14:formula1>
            <xm:f>Slowniki!$H$2:$H$4</xm:f>
          </x14:formula1>
          <xm:sqref>J13:J19 J21:J26 J28:J33 J35:J40 J42:J47 J49:J54 J56:J61 J63:J67 J69:J72 J74:J80 J82:J85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5C31-E404-443E-AAC0-F4B9A1D0766F}">
  <sheetPr codeName="Arkusz5"/>
  <dimension ref="A1:H9"/>
  <sheetViews>
    <sheetView workbookViewId="0">
      <selection activeCell="H2" sqref="H2:H4"/>
    </sheetView>
  </sheetViews>
  <sheetFormatPr defaultRowHeight="13.2" x14ac:dyDescent="0.25"/>
  <cols>
    <col min="1" max="1" width="31.5546875" bestFit="1" customWidth="1"/>
    <col min="4" max="4" width="10.6640625" bestFit="1" customWidth="1"/>
    <col min="7" max="7" width="16.88671875" customWidth="1"/>
    <col min="8" max="8" width="10.6640625" customWidth="1"/>
  </cols>
  <sheetData>
    <row r="1" spans="1:8" ht="20.399999999999999" thickBot="1" x14ac:dyDescent="0.45">
      <c r="A1" s="6" t="s">
        <v>74</v>
      </c>
      <c r="D1" s="6" t="s">
        <v>75</v>
      </c>
      <c r="F1" s="6" t="s">
        <v>76</v>
      </c>
      <c r="H1" s="6" t="s">
        <v>77</v>
      </c>
    </row>
    <row r="2" spans="1:8" ht="13.8" thickTop="1" x14ac:dyDescent="0.25">
      <c r="A2" t="s">
        <v>44</v>
      </c>
      <c r="D2" t="s">
        <v>78</v>
      </c>
      <c r="F2">
        <v>1</v>
      </c>
      <c r="H2" t="s">
        <v>80</v>
      </c>
    </row>
    <row r="3" spans="1:8" x14ac:dyDescent="0.25">
      <c r="A3" t="s">
        <v>34</v>
      </c>
      <c r="D3" t="s">
        <v>79</v>
      </c>
      <c r="F3">
        <v>2</v>
      </c>
      <c r="H3" t="s">
        <v>81</v>
      </c>
    </row>
    <row r="4" spans="1:8" x14ac:dyDescent="0.25">
      <c r="A4" t="s">
        <v>36</v>
      </c>
      <c r="F4">
        <v>3</v>
      </c>
      <c r="H4" t="s">
        <v>82</v>
      </c>
    </row>
    <row r="5" spans="1:8" x14ac:dyDescent="0.25">
      <c r="A5" t="s">
        <v>38</v>
      </c>
    </row>
    <row r="6" spans="1:8" x14ac:dyDescent="0.25">
      <c r="A6" t="s">
        <v>42</v>
      </c>
    </row>
    <row r="7" spans="1:8" x14ac:dyDescent="0.25">
      <c r="A7" t="s">
        <v>32</v>
      </c>
    </row>
    <row r="8" spans="1:8" x14ac:dyDescent="0.25">
      <c r="A8" t="s">
        <v>40</v>
      </c>
    </row>
    <row r="9" spans="1:8" x14ac:dyDescent="0.25">
      <c r="A9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C6220F-2766-4B5C-B6F8-A902D90136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Program zajęć - I i II rok</vt:lpstr>
      <vt:lpstr>Slowniki</vt:lpstr>
      <vt:lpstr>Etap</vt:lpstr>
      <vt:lpstr>'Program zajęć - I i II rok'!Print_Area</vt:lpstr>
      <vt:lpstr>rok_studiow</vt:lpstr>
      <vt:lpstr>Tak_Nie</vt:lpstr>
      <vt:lpstr>TYP_PRZEDMIOTU</vt:lpstr>
      <vt:lpstr>TYPY_PRZEDMIOTU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---</dc:creator>
  <cp:keywords/>
  <dc:description/>
  <cp:lastModifiedBy>Ewa Janion</cp:lastModifiedBy>
  <cp:revision/>
  <dcterms:created xsi:type="dcterms:W3CDTF">2004-09-27T17:13:48Z</dcterms:created>
  <dcterms:modified xsi:type="dcterms:W3CDTF">2024-09-27T17:15:45Z</dcterms:modified>
  <cp:category/>
  <cp:contentStatus/>
</cp:coreProperties>
</file>